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05" yWindow="65521" windowWidth="11910" windowHeight="9630" tabRatio="855" activeTab="4"/>
  </bookViews>
  <sheets>
    <sheet name="Расчет (днев.заочный)" sheetId="1" r:id="rId1"/>
    <sheet name="Свод.ведомость" sheetId="2" r:id="rId2"/>
    <sheet name="БКзк-053" sheetId="3" state="hidden" r:id="rId3"/>
    <sheet name="БКзк-153" sheetId="4" state="hidden" r:id="rId4"/>
    <sheet name="Свод (1)" sheetId="5" r:id="rId5"/>
  </sheets>
  <definedNames>
    <definedName name="_xlnm._FilterDatabase" localSheetId="0" hidden="1">'Расчет (днев.заочный)'!$A$5:$CL$837</definedName>
    <definedName name="_xlnm._FilterDatabase" localSheetId="1" hidden="1">'Свод.ведомость'!$A$11:$P$69</definedName>
    <definedName name="_xlnm.Print_Area" localSheetId="0">'Расчет (днев.заочный)'!$A$1:$CG$838</definedName>
    <definedName name="_xlnm.Print_Area" localSheetId="4">'Свод (1)'!$A$1:$AD$74</definedName>
    <definedName name="_xlnm.Print_Area" localSheetId="1">'Свод.ведомость'!$A$1:$O$74</definedName>
  </definedNames>
  <calcPr fullCalcOnLoad="1"/>
</workbook>
</file>

<file path=xl/comments4.xml><?xml version="1.0" encoding="utf-8"?>
<comments xmlns="http://schemas.openxmlformats.org/spreadsheetml/2006/main">
  <authors>
    <author>Sem</author>
  </authors>
  <commentList>
    <comment ref="B4" authorId="0">
      <text>
        <r>
          <rPr>
            <b/>
            <sz val="8"/>
            <rFont val="Tahoma"/>
            <family val="2"/>
          </rPr>
          <t xml:space="preserve">Выпуска в 2007/2008 нет
</t>
        </r>
      </text>
    </comment>
  </commentList>
</comments>
</file>

<file path=xl/sharedStrings.xml><?xml version="1.0" encoding="utf-8"?>
<sst xmlns="http://schemas.openxmlformats.org/spreadsheetml/2006/main" count="4382" uniqueCount="462">
  <si>
    <t>Расчет и распределение</t>
  </si>
  <si>
    <t>часов учебной, научно-исследовательской и других видов работ по Кочкоратинскому техническому колледжу</t>
  </si>
  <si>
    <t>№ п/п</t>
  </si>
  <si>
    <t>Наименование дисциплин и др.видов работ</t>
  </si>
  <si>
    <t xml:space="preserve">Группа, кол-во ст.-в  в группе </t>
  </si>
  <si>
    <t>семестр</t>
  </si>
  <si>
    <t>Лекции</t>
  </si>
  <si>
    <t>Практич. и сем. занят.</t>
  </si>
  <si>
    <t>Лаб. и др. зан. пров. подгр.</t>
  </si>
  <si>
    <t>Засчитывается в нагрузку кафедры.</t>
  </si>
  <si>
    <t>Курс.раб. и проекты</t>
  </si>
  <si>
    <t>Консультации</t>
  </si>
  <si>
    <t>проверки</t>
  </si>
  <si>
    <t>Реценз. конт.раб</t>
  </si>
  <si>
    <t>Руков.практ.</t>
  </si>
  <si>
    <t>На зачеты</t>
  </si>
  <si>
    <t>На экзамены</t>
  </si>
  <si>
    <t>Дипломн.проект.и занятия</t>
  </si>
  <si>
    <t>Аспирантура</t>
  </si>
  <si>
    <t>Др.формы зан.</t>
  </si>
  <si>
    <t>Всего уч. часов</t>
  </si>
  <si>
    <t>Абдраимов Ж.</t>
  </si>
  <si>
    <t>Абдураимова Н.</t>
  </si>
  <si>
    <t>Ибрагимова К.</t>
  </si>
  <si>
    <t>Шагиахмедова Е.</t>
  </si>
  <si>
    <t>Вакансия</t>
  </si>
  <si>
    <t>по уч.плану</t>
  </si>
  <si>
    <t>засчит в нагр кафедры(ч)</t>
  </si>
  <si>
    <t>засчит в нагр</t>
  </si>
  <si>
    <t>кафедры(ч)</t>
  </si>
  <si>
    <t>руководство</t>
  </si>
  <si>
    <t>групповых</t>
  </si>
  <si>
    <t>индивид.</t>
  </si>
  <si>
    <t>контр. работ</t>
  </si>
  <si>
    <t>зан.зав.каф.</t>
  </si>
  <si>
    <t>учебной</t>
  </si>
  <si>
    <t>произв.</t>
  </si>
  <si>
    <t>Руковод.проект</t>
  </si>
  <si>
    <t>Консулт.по разд.</t>
  </si>
  <si>
    <t>Рецензирование</t>
  </si>
  <si>
    <t>Участие в ГАК</t>
  </si>
  <si>
    <t>V</t>
  </si>
  <si>
    <t>Микроэкономика</t>
  </si>
  <si>
    <t>Основы менеджмента</t>
  </si>
  <si>
    <t>Банковское дело</t>
  </si>
  <si>
    <t xml:space="preserve">             Итого</t>
  </si>
  <si>
    <t xml:space="preserve"> </t>
  </si>
  <si>
    <t>VI</t>
  </si>
  <si>
    <t>Налоги и налогообложение</t>
  </si>
  <si>
    <t>Компьютерный бухучет</t>
  </si>
  <si>
    <t>Преддипломная практика</t>
  </si>
  <si>
    <t>Госаттестация</t>
  </si>
  <si>
    <t>Всего</t>
  </si>
  <si>
    <t>ИсмаиловЭ.</t>
  </si>
  <si>
    <t>III</t>
  </si>
  <si>
    <t>IV</t>
  </si>
  <si>
    <t>VII</t>
  </si>
  <si>
    <t>Финансирование и кредитование</t>
  </si>
  <si>
    <t>Финансовый бухучет (счетоводство)</t>
  </si>
  <si>
    <t>Осн. внешэкон. деят. и маркетинга</t>
  </si>
  <si>
    <t>Финансовый анализ предприятия</t>
  </si>
  <si>
    <t>Резерв времени</t>
  </si>
  <si>
    <t xml:space="preserve">Аудиторство </t>
  </si>
  <si>
    <t>Распределение нагрузки между членами кафедры</t>
  </si>
  <si>
    <t>Жалалабатского государственного университета на 2006/2007 учебный год. Группа __________________ семестр.</t>
  </si>
  <si>
    <t>Менеджмент</t>
  </si>
  <si>
    <t>АбдыкадыроваУ.</t>
  </si>
  <si>
    <t>Базаримбетова Г.А.</t>
  </si>
  <si>
    <t>Абдраимов ж.К.</t>
  </si>
  <si>
    <t>Жалалабатского государственного университета на 2007/2008 учебный год. Группа БК зк -159 семестр.</t>
  </si>
  <si>
    <t>Информатика</t>
  </si>
  <si>
    <t>Абдураимова Н.Т.</t>
  </si>
  <si>
    <t>Кожоев О.И.</t>
  </si>
  <si>
    <t>Наименование дисциплин</t>
  </si>
  <si>
    <t>Контракт</t>
  </si>
  <si>
    <t>Ставка</t>
  </si>
  <si>
    <t>Вакансия ГАК</t>
  </si>
  <si>
    <t>Модуль</t>
  </si>
  <si>
    <t>Эргешова О.К.</t>
  </si>
  <si>
    <t>Кадыралиева В.А.</t>
  </si>
  <si>
    <t>Назарбаева Б.С.</t>
  </si>
  <si>
    <t>Аттокуров А.А.</t>
  </si>
  <si>
    <t>История Кыргызстана</t>
  </si>
  <si>
    <t>Философия</t>
  </si>
  <si>
    <t>Физическая культура</t>
  </si>
  <si>
    <t>Манасоведение</t>
  </si>
  <si>
    <t>Государственная практика</t>
  </si>
  <si>
    <t>Педагогика</t>
  </si>
  <si>
    <t>Психология</t>
  </si>
  <si>
    <t>Практика (пробные уроки)</t>
  </si>
  <si>
    <t>Основы педагогического мастерства</t>
  </si>
  <si>
    <t>Основы медицинских знаний</t>
  </si>
  <si>
    <t>Инновационные технологии обучения</t>
  </si>
  <si>
    <t>Учебно-ознакомительная практика</t>
  </si>
  <si>
    <t>Профессиональная математика</t>
  </si>
  <si>
    <t>Группа</t>
  </si>
  <si>
    <t>Сводная ведомость</t>
  </si>
  <si>
    <t>№</t>
  </si>
  <si>
    <t>Ф. И. О. ППС</t>
  </si>
  <si>
    <t>Всего за учебный год</t>
  </si>
  <si>
    <t xml:space="preserve">Всего  </t>
  </si>
  <si>
    <t>Итого по отд.</t>
  </si>
  <si>
    <t>Методика препод.НКМ</t>
  </si>
  <si>
    <t>Коррекц. и спец. педагогика</t>
  </si>
  <si>
    <t>I</t>
  </si>
  <si>
    <t>II</t>
  </si>
  <si>
    <t>Педагогическая практика</t>
  </si>
  <si>
    <t>Ритмика</t>
  </si>
  <si>
    <t>Бюджет</t>
  </si>
  <si>
    <t>Мырзакматова А.</t>
  </si>
  <si>
    <t>Русский язык</t>
  </si>
  <si>
    <t>Русская литература</t>
  </si>
  <si>
    <t>Кыргызский язык и литература</t>
  </si>
  <si>
    <t xml:space="preserve">Русский язык </t>
  </si>
  <si>
    <t>преддипломной</t>
  </si>
  <si>
    <t>Дошкольная педагогика</t>
  </si>
  <si>
    <t>Кыргызский язык</t>
  </si>
  <si>
    <t>Кыргызская литература</t>
  </si>
  <si>
    <t>Иностранный язык</t>
  </si>
  <si>
    <t>Человек и общество</t>
  </si>
  <si>
    <t>Химия</t>
  </si>
  <si>
    <t>Начальная военная подготовка</t>
  </si>
  <si>
    <t>Биология</t>
  </si>
  <si>
    <t>География</t>
  </si>
  <si>
    <t>Сейитбекова К.</t>
  </si>
  <si>
    <t>БКМ-1-20</t>
  </si>
  <si>
    <t>БКМзк-203</t>
  </si>
  <si>
    <t>География Кыргызстана</t>
  </si>
  <si>
    <t xml:space="preserve">Основы экологии </t>
  </si>
  <si>
    <t>Карабеков О.</t>
  </si>
  <si>
    <t>Музыка и методика преподавания</t>
  </si>
  <si>
    <t>БКМ-1-21</t>
  </si>
  <si>
    <t>Основы экологии</t>
  </si>
  <si>
    <t>ГАК (история, геогр, кырг.яз)</t>
  </si>
  <si>
    <t>Мировая литература</t>
  </si>
  <si>
    <t>Математика и геометрия</t>
  </si>
  <si>
    <t>Астрономия</t>
  </si>
  <si>
    <t>Метод преп. нач.курса математики</t>
  </si>
  <si>
    <t>Теория и методика воспитат. работы</t>
  </si>
  <si>
    <t>Методика преподавания обществознания</t>
  </si>
  <si>
    <t>Теория и методика физвоспитания</t>
  </si>
  <si>
    <t>БКМзк-213</t>
  </si>
  <si>
    <t>Бийжанова О.М.</t>
  </si>
  <si>
    <t>Суйунбаева Г.Д.</t>
  </si>
  <si>
    <t>Ибрагимова К.К.</t>
  </si>
  <si>
    <t>Джумабаева Э.А.</t>
  </si>
  <si>
    <t>Кочкорова Р.Ж.</t>
  </si>
  <si>
    <t>Токтополотова А.К.</t>
  </si>
  <si>
    <t>Шадыбекова А.О.</t>
  </si>
  <si>
    <t>Жусупбекова Г.Ж.</t>
  </si>
  <si>
    <t>Исманова Дж.</t>
  </si>
  <si>
    <t>Абдыкарова У.Т.</t>
  </si>
  <si>
    <t>Абдураимова Г.У.</t>
  </si>
  <si>
    <t>Раимжанов К.</t>
  </si>
  <si>
    <t>Каримов Н.Н.</t>
  </si>
  <si>
    <t>Пазылова З.П.</t>
  </si>
  <si>
    <t>Бекибаева К.Э.</t>
  </si>
  <si>
    <t>Кушбаков Т.А.</t>
  </si>
  <si>
    <t>РНГМ-1-21</t>
  </si>
  <si>
    <t>Математика</t>
  </si>
  <si>
    <t>Физика</t>
  </si>
  <si>
    <t>РНГМ-1-20</t>
  </si>
  <si>
    <t>Материаловедение</t>
  </si>
  <si>
    <t>Начертательная геометрия</t>
  </si>
  <si>
    <t>Техническая механика</t>
  </si>
  <si>
    <t xml:space="preserve">БЖД </t>
  </si>
  <si>
    <t>Разработка нефтяных и газовых месторождений</t>
  </si>
  <si>
    <t>Геология</t>
  </si>
  <si>
    <t>Нефтегазопромысловое оборудование</t>
  </si>
  <si>
    <t>Транспорт и хранение нефти и газа</t>
  </si>
  <si>
    <t>Автоматизация производственных процессов</t>
  </si>
  <si>
    <t>Производственная практика</t>
  </si>
  <si>
    <t>БАС-1-21</t>
  </si>
  <si>
    <t>БАС-1-20</t>
  </si>
  <si>
    <t>MS-Office</t>
  </si>
  <si>
    <t>Архитектура ЭВМ и выч. систем</t>
  </si>
  <si>
    <t xml:space="preserve">Основы графики Web дизайна </t>
  </si>
  <si>
    <t xml:space="preserve">Безоп. и упр. доступом в инф. системах </t>
  </si>
  <si>
    <t>Практика по профилю спец-ти</t>
  </si>
  <si>
    <t xml:space="preserve">Мировая история </t>
  </si>
  <si>
    <t>Гидравлика</t>
  </si>
  <si>
    <t>Промысловая геофизика</t>
  </si>
  <si>
    <t>Охрана труда</t>
  </si>
  <si>
    <t xml:space="preserve">Операционные системы и среды </t>
  </si>
  <si>
    <t xml:space="preserve">База данных </t>
  </si>
  <si>
    <t xml:space="preserve">Компьютерные сети </t>
  </si>
  <si>
    <t>Технич. средства информ.</t>
  </si>
  <si>
    <t>Распред.систем обр-ки информации</t>
  </si>
  <si>
    <t xml:space="preserve">Основы Web дизайна </t>
  </si>
  <si>
    <t>БКМ-1-22</t>
  </si>
  <si>
    <t>РНГМ-1-22</t>
  </si>
  <si>
    <t>Казыбекова М.М.</t>
  </si>
  <si>
    <t>ТОЭ-1-22</t>
  </si>
  <si>
    <t>Рахманова Б.И.</t>
  </si>
  <si>
    <t>БАС-1-22</t>
  </si>
  <si>
    <t>Амадалиева С.М.</t>
  </si>
  <si>
    <t>Исакова Э.Б.</t>
  </si>
  <si>
    <t>Исмаилова Д.О.</t>
  </si>
  <si>
    <t>БЖД</t>
  </si>
  <si>
    <t xml:space="preserve">Электротехника и электроника </t>
  </si>
  <si>
    <t>РНГМк-2-21</t>
  </si>
  <si>
    <t>МЧББк-1-21</t>
  </si>
  <si>
    <t>ТОЭк-1-21</t>
  </si>
  <si>
    <t>Автоматика</t>
  </si>
  <si>
    <t>РНГМк-2-20</t>
  </si>
  <si>
    <t>МЧББк-1-20</t>
  </si>
  <si>
    <t>Методика разв.детск.изобр.творч.</t>
  </si>
  <si>
    <t>Мет.физ.восп.и развития детей</t>
  </si>
  <si>
    <t>Тешебаева С.А.</t>
  </si>
  <si>
    <t>Практикум по худ.ручн.труду и контр.</t>
  </si>
  <si>
    <t>Аналитическая химия</t>
  </si>
  <si>
    <t>Физическая и коллоидная химия</t>
  </si>
  <si>
    <t>Химия и технология нефти и газа</t>
  </si>
  <si>
    <t>Процессы и аппараты</t>
  </si>
  <si>
    <t>Технический анализ и контроль производства</t>
  </si>
  <si>
    <t>Основы технологии нефтехимич.синтеза</t>
  </si>
  <si>
    <t>Применение ЭВМ в расчетах</t>
  </si>
  <si>
    <t>ПРНГк-1-20</t>
  </si>
  <si>
    <t>Кудайкулов М.</t>
  </si>
  <si>
    <t>Управленческий учет</t>
  </si>
  <si>
    <t>Государственные закупки</t>
  </si>
  <si>
    <t>БКк-1-20</t>
  </si>
  <si>
    <t>Момбаева Ф.С.</t>
  </si>
  <si>
    <t>Статистика</t>
  </si>
  <si>
    <t>Операции с ценными бумагами</t>
  </si>
  <si>
    <t>Измерительная техника</t>
  </si>
  <si>
    <t xml:space="preserve">Электронные системы транпортного электрооборудования </t>
  </si>
  <si>
    <t xml:space="preserve">Электрические машины и аппараты </t>
  </si>
  <si>
    <t>Правила дорожного движения</t>
  </si>
  <si>
    <t>Диагностика автомобилей</t>
  </si>
  <si>
    <t>Правовое обеспечение профессиональной деятельности</t>
  </si>
  <si>
    <t>ТОЭк-1-20</t>
  </si>
  <si>
    <t>Эксплуатация, техническое обслуживание и ремонт транспортного электрооборудования</t>
  </si>
  <si>
    <t>Автосервис</t>
  </si>
  <si>
    <t>Информационные технологии в профессиональной деятельности</t>
  </si>
  <si>
    <t>БЖД и охрана труда</t>
  </si>
  <si>
    <t>БНГСк-1-20</t>
  </si>
  <si>
    <t xml:space="preserve">Буровые и тампонажные растворы </t>
  </si>
  <si>
    <t>Техническое обслуживание бурового оборудование</t>
  </si>
  <si>
    <t>Технология бурения нефт.и газовых скважин</t>
  </si>
  <si>
    <t>Технология проводки нефт.и газовых скважин</t>
  </si>
  <si>
    <t>Подземный ремонт скважин</t>
  </si>
  <si>
    <t>Буровые машины и механизмы</t>
  </si>
  <si>
    <t>Кожонов Т.</t>
  </si>
  <si>
    <t>Эшиев Ж.А.</t>
  </si>
  <si>
    <t>Хамракулова Ш.Х.</t>
  </si>
  <si>
    <t>Байчубаков З.А.</t>
  </si>
  <si>
    <t>Жусупбек кызы Ж.</t>
  </si>
  <si>
    <t>Усубалиева Г.</t>
  </si>
  <si>
    <t>Алиева Ч.А.</t>
  </si>
  <si>
    <t>Эргешова Г.А.</t>
  </si>
  <si>
    <t>Сатымкулова Ф.А.</t>
  </si>
  <si>
    <t xml:space="preserve">Психология </t>
  </si>
  <si>
    <t xml:space="preserve">Педагогика </t>
  </si>
  <si>
    <t>Техническое черчение</t>
  </si>
  <si>
    <t>Основы предпринимательства</t>
  </si>
  <si>
    <t>Основы компьютерного моделирования</t>
  </si>
  <si>
    <t>Основы программирования и алгоритмизации</t>
  </si>
  <si>
    <t>Автоматизированные информ.системы</t>
  </si>
  <si>
    <t>Устройство автомобилей</t>
  </si>
  <si>
    <t>Возрастная анатомия, физиология и гигиена</t>
  </si>
  <si>
    <t>Методика развития детской речи</t>
  </si>
  <si>
    <t>Техническое обслуживание и ремонт авто.транспорта</t>
  </si>
  <si>
    <t>Методика экологического образования</t>
  </si>
  <si>
    <t>Методика ИЗО деятельности</t>
  </si>
  <si>
    <t>ГАК (спец.дисциплины)</t>
  </si>
  <si>
    <t>ИТОГО</t>
  </si>
  <si>
    <t>КАК ЖАГУ на 2022-2023 учебный год</t>
  </si>
  <si>
    <t>из них:</t>
  </si>
  <si>
    <t>Дневной</t>
  </si>
  <si>
    <t>Заочный</t>
  </si>
  <si>
    <t>БКМзк-3-22</t>
  </si>
  <si>
    <t>БКзк-3-22</t>
  </si>
  <si>
    <t>Экономическая теория</t>
  </si>
  <si>
    <t>Основы бухгалтерского учета</t>
  </si>
  <si>
    <t>БКзк-213</t>
  </si>
  <si>
    <t>Экономика организации</t>
  </si>
  <si>
    <t>Технологическая практика</t>
  </si>
  <si>
    <t>Экономика организации (пред.)</t>
  </si>
  <si>
    <t>БКзк-203</t>
  </si>
  <si>
    <t>Анализ финансово-хозяйственной деятельности</t>
  </si>
  <si>
    <t>Аудит</t>
  </si>
  <si>
    <t>МЧББзк-3-22</t>
  </si>
  <si>
    <t>МЧББзк-213</t>
  </si>
  <si>
    <t xml:space="preserve">Родной язык </t>
  </si>
  <si>
    <t>Изо деятельность и методика ИЗО</t>
  </si>
  <si>
    <t>Методика музыкального воспитания</t>
  </si>
  <si>
    <t>Игровые технологии в дошк.образовании</t>
  </si>
  <si>
    <t>Основы психокоррекции и развивающие работы с детьми</t>
  </si>
  <si>
    <t>Методика препод.родиноведения</t>
  </si>
  <si>
    <t>Методика преподавания физ.культуры</t>
  </si>
  <si>
    <t>Теоретич осн организ обуч нач классов</t>
  </si>
  <si>
    <t>Международные стандарты финан.отчетности</t>
  </si>
  <si>
    <t xml:space="preserve">Аудит </t>
  </si>
  <si>
    <t>Методика математического развития</t>
  </si>
  <si>
    <t>Методика физического воспитания</t>
  </si>
  <si>
    <t>Изготовление наглядных пособий</t>
  </si>
  <si>
    <t>Жапаров А.</t>
  </si>
  <si>
    <t>МЧББзк-203</t>
  </si>
  <si>
    <t>Теор.и.пр.аспек.метод.работ.восп.</t>
  </si>
  <si>
    <t>Метод.разв.детск.изобр.творч-ва</t>
  </si>
  <si>
    <t>Метод.физ.воспит.и.разв.детей.</t>
  </si>
  <si>
    <t xml:space="preserve">Музыка </t>
  </si>
  <si>
    <t>Кулунтаев Б.</t>
  </si>
  <si>
    <t>Азимов И.</t>
  </si>
  <si>
    <t>Оборудование нефтеперерабатывающего производства</t>
  </si>
  <si>
    <t>РНГМзк-3-22</t>
  </si>
  <si>
    <t>РНГМзк-213</t>
  </si>
  <si>
    <t>Организация и планирование производства</t>
  </si>
  <si>
    <t>РНГМзк-203</t>
  </si>
  <si>
    <t>БНГСзк-3-22</t>
  </si>
  <si>
    <t>БНГСзк-213</t>
  </si>
  <si>
    <t>БНГСзк-203</t>
  </si>
  <si>
    <t>Орг.произ.процессов.в бурении.</t>
  </si>
  <si>
    <t>ПРНГзк-3-22</t>
  </si>
  <si>
    <t>ПРНГзк-213</t>
  </si>
  <si>
    <t>ПРНГзк-203</t>
  </si>
  <si>
    <t>Авт.техн.процессов переработки нефти и газа</t>
  </si>
  <si>
    <t>ТОЭзк-3-22</t>
  </si>
  <si>
    <t>Электротехника и электроника</t>
  </si>
  <si>
    <t>ТОзк-213</t>
  </si>
  <si>
    <t>Гидравлические и пнев. сист.авт.</t>
  </si>
  <si>
    <t>Электрооборудование автомобилей</t>
  </si>
  <si>
    <t>ТОзк-203</t>
  </si>
  <si>
    <t>ПДД</t>
  </si>
  <si>
    <t>Ремонт автомобилей</t>
  </si>
  <si>
    <t>Теория автомобилей</t>
  </si>
  <si>
    <t>Эксплуатация бурового оборудования</t>
  </si>
  <si>
    <t>Техн.обслуживание автомобилей</t>
  </si>
  <si>
    <t>Теория автомобилей и двигателей</t>
  </si>
  <si>
    <t>I-полугодие</t>
  </si>
  <si>
    <t>Днев/бюджет</t>
  </si>
  <si>
    <t>II-полугодие</t>
  </si>
  <si>
    <t>Днев/контракт</t>
  </si>
  <si>
    <t>Заочн/контракт</t>
  </si>
  <si>
    <t>1-ое полугодие (днев/бюджет)</t>
  </si>
  <si>
    <t>2-ое полугодие (днев/бюджет)</t>
  </si>
  <si>
    <t>Методика преподавания музыки</t>
  </si>
  <si>
    <t>1-ое полугодие (днев/контракт)</t>
  </si>
  <si>
    <t>1-ое полугодие (заочн/контракт)</t>
  </si>
  <si>
    <t>2-ое полугодие (днев/контракт)</t>
  </si>
  <si>
    <t>2-ое полугодие (заочн/контракт)</t>
  </si>
  <si>
    <t>Экономика и управление предприятием</t>
  </si>
  <si>
    <t>Финансы, денежное обращение и кредит</t>
  </si>
  <si>
    <t>Документальное обеспечение управления</t>
  </si>
  <si>
    <t>Особенности бухгалтерского учета в отр.эконом</t>
  </si>
  <si>
    <t>Практические основы бухгалтерского учета обяз.и капитала</t>
  </si>
  <si>
    <t>Практические основы бухгалтерского учета</t>
  </si>
  <si>
    <t>Анализ финансовой отчетности</t>
  </si>
  <si>
    <t>Бухгалтерский (финансовый) учет</t>
  </si>
  <si>
    <t>Применение ЭВМ в расчетах по эксплуатации скважин</t>
  </si>
  <si>
    <t>Програмное обеспечение автоматизации инф.систем</t>
  </si>
  <si>
    <t>Интернет-реклама</t>
  </si>
  <si>
    <t xml:space="preserve">Разработка и эксплуатация автомат.инф. систем </t>
  </si>
  <si>
    <t>Экономика образовательных учреждений</t>
  </si>
  <si>
    <t>Теория экономического анализа</t>
  </si>
  <si>
    <t>Предипл.практика (4нед)</t>
  </si>
  <si>
    <t>Теор.основы.содер.и.органи.дошк.образования</t>
  </si>
  <si>
    <t>Основы теплотехники и термодинамики</t>
  </si>
  <si>
    <t xml:space="preserve">Технологическая практика </t>
  </si>
  <si>
    <t>Практикум вып. практич. упражнений в нач.классах</t>
  </si>
  <si>
    <t xml:space="preserve">Интернет-реклама </t>
  </si>
  <si>
    <t>Основы спец.педагогики и спец.психологии</t>
  </si>
  <si>
    <t>ИКТ в профессиональной деятельности</t>
  </si>
  <si>
    <t>Метрология, стандартизация и сертификация</t>
  </si>
  <si>
    <t>Основы начального курса математики с методикой преподавания</t>
  </si>
  <si>
    <t>Информатика с методикой преподавания</t>
  </si>
  <si>
    <t>Кубанычбеков А.К.</t>
  </si>
  <si>
    <t>Садирова Ж.</t>
  </si>
  <si>
    <t>Детская литература с выразит.чтением</t>
  </si>
  <si>
    <t>Естествознание с методикой преподавания</t>
  </si>
  <si>
    <t>Методика разв.детск.речи с практ по логопедии</t>
  </si>
  <si>
    <t>ОБЖ с методикой преподавания</t>
  </si>
  <si>
    <t>Расчеты с бюджет. и внебюджет.организациями</t>
  </si>
  <si>
    <t>Родной язык и методика и преподавания родного языка</t>
  </si>
  <si>
    <t>Сбор и подготовка скважинной продукции</t>
  </si>
  <si>
    <t>Экономика образовательной деятельности</t>
  </si>
  <si>
    <t>Эксплуатация нефтяных и газовых скважин</t>
  </si>
  <si>
    <t>Электроэнергетические системы транспортного электрооборудования</t>
  </si>
  <si>
    <t xml:space="preserve">Бюджет </t>
  </si>
  <si>
    <t>Всего за II полу-годие</t>
  </si>
  <si>
    <t>Всего за I полу-годие</t>
  </si>
  <si>
    <t>Эрматов Э.</t>
  </si>
  <si>
    <t>Практич.и семин. занятия</t>
  </si>
  <si>
    <t>Консуль-тации</t>
  </si>
  <si>
    <t>Про-верки</t>
  </si>
  <si>
    <t>Руков. практики</t>
  </si>
  <si>
    <t>Дипломн.проект и занятия</t>
  </si>
  <si>
    <t>Др.формы занятий</t>
  </si>
  <si>
    <t>индивидуальн.</t>
  </si>
  <si>
    <t>засчит в нагр.</t>
  </si>
  <si>
    <t>засчит.в нагр. кафедры (ч)</t>
  </si>
  <si>
    <t>Засчитывается в нагрузку кафедры</t>
  </si>
  <si>
    <t>Лаборат. и др.зан. пров. подгр.</t>
  </si>
  <si>
    <t>Аманов М.</t>
  </si>
  <si>
    <t>Тороканов М.</t>
  </si>
  <si>
    <t>Куватбек уулу Т.</t>
  </si>
  <si>
    <t>Зам.директора по УР</t>
  </si>
  <si>
    <t xml:space="preserve">_______________ Назарбаева Б.С. </t>
  </si>
  <si>
    <t>_______________ Сатымкулова Ф.А.</t>
  </si>
  <si>
    <t>"______" _____________ 2022 г.</t>
  </si>
  <si>
    <t>Директор КАК, к.и.н.</t>
  </si>
  <si>
    <t>Зав.отделением:</t>
  </si>
  <si>
    <t>Инспектор ОК:</t>
  </si>
  <si>
    <t>ПРНГк-1-21</t>
  </si>
  <si>
    <t>Органическая химия</t>
  </si>
  <si>
    <t>БКМк-2-21</t>
  </si>
  <si>
    <t>БНГСк-1-21</t>
  </si>
  <si>
    <t>Кол-во уч.пар в неделю</t>
  </si>
  <si>
    <t>ТОк-1-22</t>
  </si>
  <si>
    <t>Утверждаю</t>
  </si>
  <si>
    <t>Пед.стаж</t>
  </si>
  <si>
    <t>Рецензия контр.работ</t>
  </si>
  <si>
    <t xml:space="preserve">Кол-во студентов в группе </t>
  </si>
  <si>
    <t>Полу-годие</t>
  </si>
  <si>
    <t>Форма обучения</t>
  </si>
  <si>
    <t>Курс. работы и проекты</t>
  </si>
  <si>
    <t>руководство проектов</t>
  </si>
  <si>
    <t>консультации по разд.</t>
  </si>
  <si>
    <t>рецензирование</t>
  </si>
  <si>
    <t>участие в ГАК</t>
  </si>
  <si>
    <t>Аткарууга берилди</t>
  </si>
  <si>
    <t>Аткарылды</t>
  </si>
  <si>
    <t>Жалпы сааты</t>
  </si>
  <si>
    <t>Айырма</t>
  </si>
  <si>
    <t>сааты</t>
  </si>
  <si>
    <t>чени</t>
  </si>
  <si>
    <t>Эскертүү  (Окуу жүктөмдөргө байланышкан буйруктардын №, кыскача түшүндүрмөсү берилсин)</t>
  </si>
  <si>
    <t xml:space="preserve">План </t>
  </si>
  <si>
    <t>Окуу жыл башында</t>
  </si>
  <si>
    <t>Айырмасы</t>
  </si>
  <si>
    <t>Контракт (кундузгу+сырттан окуу)</t>
  </si>
  <si>
    <t>Ээлеген кызматы, илимий наамы, даражасы</t>
  </si>
  <si>
    <t>Аты жөнү</t>
  </si>
  <si>
    <t>жалпы бөлүмүнүн окутуучуларынын жекече иш планынын аткарылышы</t>
  </si>
  <si>
    <t>I.       Окуу жүктөмдөрү боюнча маалымат.</t>
  </si>
  <si>
    <t>ЖАМУ КАКтын директору т.и.к.</t>
  </si>
  <si>
    <t>"______" _____________ 2023 ж.</t>
  </si>
  <si>
    <t>ОИ боюнча дир.орун басары</t>
  </si>
  <si>
    <t>____________ Сатымкулова Ф.А.</t>
  </si>
  <si>
    <t>"Б Е К И Т Е М И Н"</t>
  </si>
  <si>
    <t>"М А К У Л Д А Ш Ы Л Д Ы"</t>
  </si>
  <si>
    <t>Б.Осмонов атындагы Жалал-Абад мамлекттик университетинин Кочкор-Ата колледжинин 2022-2023 I-жарым жылдыгына карата</t>
  </si>
  <si>
    <t>"____"_______________ 2023 ж.</t>
  </si>
  <si>
    <t>Жалпы (бюджет+ контракт)</t>
  </si>
  <si>
    <t>Жалпы бөлүм боюнча:</t>
  </si>
  <si>
    <t>Окутуучу</t>
  </si>
  <si>
    <t>Бөлүм башчы, окутуучу</t>
  </si>
  <si>
    <t>Аскер жетекчиси, окутуучу</t>
  </si>
  <si>
    <t>Архивариус, окутуучу</t>
  </si>
  <si>
    <t>Чарба иштери боюнча дир.орун басары, окутуучу</t>
  </si>
  <si>
    <t>Директор, окутуучу</t>
  </si>
  <si>
    <t>Инспектор (атайын жана кадрлар боюнча), окутуучу</t>
  </si>
  <si>
    <t>Кошумча аткаруу</t>
  </si>
  <si>
    <t>Жалпы аткарылышы</t>
  </si>
  <si>
    <t>Окуу болумунун катчысы, окутуучу</t>
  </si>
  <si>
    <t>Практика жетекчиси, окутуучу</t>
  </si>
  <si>
    <t>Усулчу, окутуучу</t>
  </si>
  <si>
    <t>Лаборатория башчысы, окутуучу</t>
  </si>
  <si>
    <t>Мамалекеттик тил боюнча орун басары, окутуучу</t>
  </si>
  <si>
    <t>Дене тарбия жетекчиси, окутуучу</t>
  </si>
  <si>
    <t>Болум башчысы: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</si>
</sst>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0.0;[Red]0.0"/>
    <numFmt numFmtId="178" formatCode="#,##0_р_.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р_."/>
    <numFmt numFmtId="185" formatCode="#,##0.00_р_."/>
    <numFmt numFmtId="186" formatCode="#,##0.0"/>
  </numFmts>
  <fonts count="83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12"/>
      <color indexed="12"/>
      <name val="Arial Cyr"/>
      <family val="0"/>
    </font>
    <font>
      <sz val="10"/>
      <name val="Arial Cyr"/>
      <family val="0"/>
    </font>
    <font>
      <u val="single"/>
      <sz val="12"/>
      <color indexed="36"/>
      <name val="Arial Cyr"/>
      <family val="0"/>
    </font>
    <font>
      <sz val="8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sz val="7"/>
      <color indexed="10"/>
      <name val="Arial Cyr"/>
      <family val="2"/>
    </font>
    <font>
      <sz val="14"/>
      <color indexed="10"/>
      <name val="Arial Cyr"/>
      <family val="2"/>
    </font>
    <font>
      <sz val="8"/>
      <color indexed="10"/>
      <name val="Arial Cyr"/>
      <family val="2"/>
    </font>
    <font>
      <sz val="11"/>
      <color indexed="10"/>
      <name val="Arial Cyr"/>
      <family val="2"/>
    </font>
    <font>
      <sz val="6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8"/>
      <name val="Tahoma"/>
      <family val="2"/>
    </font>
    <font>
      <sz val="10"/>
      <name val="Times New Roman Cyr"/>
      <family val="0"/>
    </font>
    <font>
      <b/>
      <sz val="7"/>
      <name val="Arial Cyr"/>
      <family val="0"/>
    </font>
    <font>
      <b/>
      <sz val="14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8"/>
      <name val="Times New Roman Cyr"/>
      <family val="0"/>
    </font>
    <font>
      <sz val="9"/>
      <name val="Times New Roman Cyr"/>
      <family val="0"/>
    </font>
    <font>
      <b/>
      <sz val="8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9"/>
      <name val="Times New Roman Cyr"/>
      <family val="0"/>
    </font>
    <font>
      <b/>
      <sz val="7"/>
      <name val="Times New Roman Cyr"/>
      <family val="0"/>
    </font>
    <font>
      <b/>
      <sz val="7"/>
      <name val="Times New Roman"/>
      <family val="1"/>
    </font>
    <font>
      <i/>
      <sz val="9"/>
      <name val="Times New Roman Cyr"/>
      <family val="0"/>
    </font>
    <font>
      <sz val="7"/>
      <name val="Times New Roman Cyr"/>
      <family val="0"/>
    </font>
    <font>
      <i/>
      <sz val="9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9"/>
      <name val="Times New Roman Cyr"/>
      <family val="0"/>
    </font>
    <font>
      <sz val="9"/>
      <color indexed="9"/>
      <name val="Times New Roman Cyr"/>
      <family val="0"/>
    </font>
    <font>
      <sz val="9"/>
      <color indexed="12"/>
      <name val="Times New Roman Cyr"/>
      <family val="0"/>
    </font>
    <font>
      <b/>
      <sz val="7"/>
      <color indexed="8"/>
      <name val="Times New Roman"/>
      <family val="1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7"/>
      <color rgb="FFFF0000"/>
      <name val="Arial Cyr"/>
      <family val="0"/>
    </font>
    <font>
      <sz val="12"/>
      <color theme="0"/>
      <name val="Times New Roman Cyr"/>
      <family val="0"/>
    </font>
    <font>
      <sz val="9"/>
      <color theme="0"/>
      <name val="Times New Roman Cyr"/>
      <family val="0"/>
    </font>
    <font>
      <sz val="9"/>
      <color rgb="FF0000FF"/>
      <name val="Times New Roman Cyr"/>
      <family val="0"/>
    </font>
    <font>
      <b/>
      <sz val="7"/>
      <color theme="1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6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wrapText="1"/>
      <protection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1" fontId="11" fillId="0" borderId="10" xfId="0" applyNumberFormat="1" applyFont="1" applyBorder="1" applyAlignment="1" applyProtection="1">
      <alignment horizontal="center"/>
      <protection hidden="1"/>
    </xf>
    <xf numFmtId="1" fontId="11" fillId="0" borderId="10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center"/>
      <protection/>
    </xf>
    <xf numFmtId="1" fontId="11" fillId="0" borderId="1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 hidden="1"/>
    </xf>
    <xf numFmtId="1" fontId="11" fillId="0" borderId="10" xfId="0" applyNumberFormat="1" applyFont="1" applyBorder="1" applyAlignment="1" applyProtection="1">
      <alignment/>
      <protection hidden="1"/>
    </xf>
    <xf numFmtId="1" fontId="11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10" xfId="54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horizontal="center"/>
      <protection hidden="1"/>
    </xf>
    <xf numFmtId="0" fontId="14" fillId="0" borderId="10" xfId="54" applyFont="1" applyBorder="1" applyProtection="1">
      <alignment/>
      <protection/>
    </xf>
    <xf numFmtId="0" fontId="14" fillId="0" borderId="10" xfId="54" applyFont="1" applyBorder="1" applyAlignment="1" applyProtection="1">
      <alignment horizontal="center"/>
      <protection/>
    </xf>
    <xf numFmtId="0" fontId="12" fillId="0" borderId="10" xfId="54" applyFont="1" applyBorder="1" applyAlignment="1" applyProtection="1">
      <alignment horizontal="center"/>
      <protection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center"/>
      <protection/>
    </xf>
    <xf numFmtId="1" fontId="12" fillId="0" borderId="10" xfId="0" applyNumberFormat="1" applyFont="1" applyBorder="1" applyAlignment="1" applyProtection="1">
      <alignment horizontal="center"/>
      <protection/>
    </xf>
    <xf numFmtId="0" fontId="14" fillId="0" borderId="10" xfId="54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/>
      <protection hidden="1"/>
    </xf>
    <xf numFmtId="0" fontId="17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 hidden="1"/>
    </xf>
    <xf numFmtId="1" fontId="12" fillId="0" borderId="1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 hidden="1"/>
    </xf>
    <xf numFmtId="1" fontId="12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1" fillId="0" borderId="10" xfId="0" applyFont="1" applyFill="1" applyBorder="1" applyAlignment="1">
      <alignment horizontal="center" vertical="center"/>
    </xf>
    <xf numFmtId="0" fontId="20" fillId="33" borderId="0" xfId="55" applyFont="1" applyFill="1" applyAlignment="1">
      <alignment vertical="center"/>
      <protection/>
    </xf>
    <xf numFmtId="0" fontId="20" fillId="33" borderId="10" xfId="55" applyFont="1" applyFill="1" applyBorder="1" applyAlignment="1">
      <alignment horizontal="lef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" fontId="11" fillId="33" borderId="10" xfId="0" applyNumberFormat="1" applyFont="1" applyFill="1" applyBorder="1" applyAlignment="1" applyProtection="1">
      <alignment horizontal="center" vertical="center"/>
      <protection hidden="1"/>
    </xf>
    <xf numFmtId="176" fontId="11" fillId="33" borderId="10" xfId="0" applyNumberFormat="1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176" fontId="11" fillId="33" borderId="14" xfId="0" applyNumberFormat="1" applyFont="1" applyFill="1" applyBorder="1" applyAlignment="1" applyProtection="1">
      <alignment horizontal="center" vertical="center"/>
      <protection/>
    </xf>
    <xf numFmtId="1" fontId="11" fillId="33" borderId="10" xfId="0" applyNumberFormat="1" applyFont="1" applyFill="1" applyBorder="1" applyAlignment="1" applyProtection="1">
      <alignment horizontal="center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 hidden="1"/>
    </xf>
    <xf numFmtId="176" fontId="21" fillId="33" borderId="10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Font="1" applyFill="1" applyBorder="1" applyAlignment="1">
      <alignment horizontal="center" vertical="center" wrapText="1"/>
    </xf>
    <xf numFmtId="176" fontId="11" fillId="33" borderId="15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176" fontId="11" fillId="33" borderId="10" xfId="0" applyNumberFormat="1" applyFont="1" applyFill="1" applyBorder="1" applyAlignment="1" applyProtection="1">
      <alignment horizontal="center"/>
      <protection/>
    </xf>
    <xf numFmtId="1" fontId="11" fillId="33" borderId="10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/>
      <protection/>
    </xf>
    <xf numFmtId="0" fontId="11" fillId="33" borderId="10" xfId="0" applyFont="1" applyFill="1" applyBorder="1" applyAlignment="1">
      <alignment horizontal="center" vertical="center" wrapText="1"/>
    </xf>
    <xf numFmtId="176" fontId="11" fillId="33" borderId="13" xfId="0" applyNumberFormat="1" applyFont="1" applyFill="1" applyBorder="1" applyAlignment="1" applyProtection="1">
      <alignment horizontal="center" vertical="center"/>
      <protection/>
    </xf>
    <xf numFmtId="1" fontId="11" fillId="33" borderId="13" xfId="0" applyNumberFormat="1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1" fontId="21" fillId="34" borderId="10" xfId="0" applyNumberFormat="1" applyFont="1" applyFill="1" applyBorder="1" applyAlignment="1" applyProtection="1">
      <alignment horizontal="center" vertical="center"/>
      <protection hidden="1"/>
    </xf>
    <xf numFmtId="0" fontId="21" fillId="34" borderId="10" xfId="0" applyFont="1" applyFill="1" applyBorder="1" applyAlignment="1" applyProtection="1">
      <alignment horizontal="center" vertical="center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33" borderId="16" xfId="53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176" fontId="11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176" fontId="21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176" fontId="11" fillId="0" borderId="15" xfId="0" applyNumberFormat="1" applyFont="1" applyFill="1" applyBorder="1" applyAlignment="1" applyProtection="1">
      <alignment horizontal="center" vertical="center"/>
      <protection/>
    </xf>
    <xf numFmtId="176" fontId="11" fillId="0" borderId="10" xfId="0" applyNumberFormat="1" applyFont="1" applyFill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1" fontId="11" fillId="0" borderId="13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33" borderId="14" xfId="0" applyNumberFormat="1" applyFont="1" applyFill="1" applyBorder="1" applyAlignment="1">
      <alignment horizontal="center" vertical="center" wrapText="1"/>
    </xf>
    <xf numFmtId="1" fontId="11" fillId="33" borderId="14" xfId="0" applyNumberFormat="1" applyFont="1" applyFill="1" applyBorder="1" applyAlignment="1" applyProtection="1">
      <alignment horizontal="center" vertical="center"/>
      <protection hidden="1"/>
    </xf>
    <xf numFmtId="1" fontId="11" fillId="33" borderId="10" xfId="0" applyNumberFormat="1" applyFont="1" applyFill="1" applyBorder="1" applyAlignment="1">
      <alignment horizontal="center" vertical="center" wrapText="1"/>
    </xf>
    <xf numFmtId="176" fontId="11" fillId="33" borderId="14" xfId="0" applyNumberFormat="1" applyFont="1" applyFill="1" applyBorder="1" applyAlignment="1" applyProtection="1">
      <alignment horizontal="center" wrapText="1"/>
      <protection/>
    </xf>
    <xf numFmtId="49" fontId="11" fillId="33" borderId="10" xfId="0" applyNumberFormat="1" applyFont="1" applyFill="1" applyBorder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>
      <alignment vertical="center"/>
    </xf>
    <xf numFmtId="1" fontId="11" fillId="0" borderId="13" xfId="0" applyNumberFormat="1" applyFont="1" applyFill="1" applyBorder="1" applyAlignment="1" applyProtection="1">
      <alignment horizontal="center" vertical="center"/>
      <protection hidden="1"/>
    </xf>
    <xf numFmtId="1" fontId="11" fillId="33" borderId="13" xfId="0" applyNumberFormat="1" applyFont="1" applyFill="1" applyBorder="1" applyAlignment="1" applyProtection="1">
      <alignment horizontal="center" vertical="center"/>
      <protection hidden="1"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21" fillId="34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77" fillId="33" borderId="10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center" wrapText="1"/>
      <protection/>
    </xf>
    <xf numFmtId="1" fontId="21" fillId="34" borderId="17" xfId="0" applyNumberFormat="1" applyFont="1" applyFill="1" applyBorder="1" applyAlignment="1" applyProtection="1">
      <alignment horizontal="center" vertical="center"/>
      <protection hidden="1"/>
    </xf>
    <xf numFmtId="176" fontId="11" fillId="33" borderId="17" xfId="0" applyNumberFormat="1" applyFont="1" applyFill="1" applyBorder="1" applyAlignment="1" applyProtection="1">
      <alignment horizontal="center" vertical="center"/>
      <protection/>
    </xf>
    <xf numFmtId="1" fontId="11" fillId="33" borderId="15" xfId="0" applyNumberFormat="1" applyFont="1" applyFill="1" applyBorder="1" applyAlignment="1" applyProtection="1">
      <alignment horizontal="center" vertical="center"/>
      <protection hidden="1"/>
    </xf>
    <xf numFmtId="1" fontId="21" fillId="34" borderId="19" xfId="0" applyNumberFormat="1" applyFont="1" applyFill="1" applyBorder="1" applyAlignment="1" applyProtection="1">
      <alignment horizontal="center" vertical="center"/>
      <protection hidden="1"/>
    </xf>
    <xf numFmtId="176" fontId="21" fillId="33" borderId="19" xfId="0" applyNumberFormat="1" applyFont="1" applyFill="1" applyBorder="1" applyAlignment="1" applyProtection="1">
      <alignment horizontal="center" vertical="center"/>
      <protection hidden="1"/>
    </xf>
    <xf numFmtId="0" fontId="11" fillId="33" borderId="17" xfId="0" applyFont="1" applyFill="1" applyBorder="1" applyAlignment="1" applyProtection="1">
      <alignment vertical="center"/>
      <protection/>
    </xf>
    <xf numFmtId="176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>
      <alignment horizontal="center" vertical="center"/>
    </xf>
    <xf numFmtId="176" fontId="11" fillId="33" borderId="20" xfId="0" applyNumberFormat="1" applyFont="1" applyFill="1" applyBorder="1" applyAlignment="1" applyProtection="1">
      <alignment horizontal="center" vertical="center"/>
      <protection/>
    </xf>
    <xf numFmtId="176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176" fontId="11" fillId="0" borderId="20" xfId="0" applyNumberFormat="1" applyFont="1" applyFill="1" applyBorder="1" applyAlignment="1" applyProtection="1">
      <alignment horizontal="center" vertical="center"/>
      <protection/>
    </xf>
    <xf numFmtId="0" fontId="21" fillId="34" borderId="2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77" fillId="33" borderId="17" xfId="0" applyFont="1" applyFill="1" applyBorder="1" applyAlignment="1" applyProtection="1">
      <alignment/>
      <protection/>
    </xf>
    <xf numFmtId="0" fontId="21" fillId="33" borderId="17" xfId="0" applyNumberFormat="1" applyFont="1" applyFill="1" applyBorder="1" applyAlignment="1" applyProtection="1">
      <alignment horizontal="center" vertical="center"/>
      <protection hidden="1"/>
    </xf>
    <xf numFmtId="0" fontId="21" fillId="34" borderId="2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 applyProtection="1">
      <alignment horizontal="center"/>
      <protection/>
    </xf>
    <xf numFmtId="0" fontId="20" fillId="33" borderId="23" xfId="55" applyFont="1" applyFill="1" applyBorder="1" applyAlignment="1">
      <alignment vertical="center"/>
      <protection/>
    </xf>
    <xf numFmtId="1" fontId="23" fillId="33" borderId="23" xfId="55" applyNumberFormat="1" applyFont="1" applyFill="1" applyBorder="1" applyAlignment="1">
      <alignment horizontal="center" vertical="center"/>
      <protection/>
    </xf>
    <xf numFmtId="0" fontId="27" fillId="33" borderId="24" xfId="55" applyFont="1" applyFill="1" applyBorder="1" applyAlignment="1">
      <alignment horizontal="center" vertical="center" wrapText="1"/>
      <protection/>
    </xf>
    <xf numFmtId="0" fontId="27" fillId="33" borderId="25" xfId="55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28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24" fillId="33" borderId="26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wrapText="1"/>
      <protection/>
    </xf>
    <xf numFmtId="176" fontId="21" fillId="0" borderId="10" xfId="0" applyNumberFormat="1" applyFont="1" applyFill="1" applyBorder="1" applyAlignment="1" applyProtection="1">
      <alignment horizontal="center" vertical="center"/>
      <protection hidden="1"/>
    </xf>
    <xf numFmtId="0" fontId="77" fillId="0" borderId="10" xfId="0" applyFont="1" applyFill="1" applyBorder="1" applyAlignment="1" applyProtection="1">
      <alignment horizontal="center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left" vertical="center"/>
      <protection/>
    </xf>
    <xf numFmtId="176" fontId="12" fillId="33" borderId="10" xfId="0" applyNumberFormat="1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Alignment="1" applyProtection="1">
      <alignment horizontal="center" vertical="center"/>
      <protection/>
    </xf>
    <xf numFmtId="176" fontId="21" fillId="33" borderId="11" xfId="0" applyNumberFormat="1" applyFont="1" applyFill="1" applyBorder="1" applyAlignment="1" applyProtection="1">
      <alignment horizontal="center" vertical="center"/>
      <protection hidden="1"/>
    </xf>
    <xf numFmtId="1" fontId="21" fillId="33" borderId="15" xfId="0" applyNumberFormat="1" applyFont="1" applyFill="1" applyBorder="1" applyAlignment="1" applyProtection="1">
      <alignment horizontal="center" vertical="center"/>
      <protection hidden="1"/>
    </xf>
    <xf numFmtId="1" fontId="11" fillId="33" borderId="15" xfId="0" applyNumberFormat="1" applyFont="1" applyFill="1" applyBorder="1" applyAlignment="1" applyProtection="1">
      <alignment horizontal="center" vertical="center"/>
      <protection/>
    </xf>
    <xf numFmtId="1" fontId="11" fillId="33" borderId="15" xfId="0" applyNumberFormat="1" applyFont="1" applyFill="1" applyBorder="1" applyAlignment="1" applyProtection="1">
      <alignment horizontal="center"/>
      <protection/>
    </xf>
    <xf numFmtId="1" fontId="11" fillId="0" borderId="28" xfId="0" applyNumberFormat="1" applyFont="1" applyFill="1" applyBorder="1" applyAlignment="1" applyProtection="1">
      <alignment horizontal="center" vertical="center"/>
      <protection hidden="1"/>
    </xf>
    <xf numFmtId="1" fontId="11" fillId="33" borderId="15" xfId="0" applyNumberFormat="1" applyFont="1" applyFill="1" applyBorder="1" applyAlignment="1">
      <alignment horizontal="center" vertical="center" wrapText="1"/>
    </xf>
    <xf numFmtId="1" fontId="11" fillId="33" borderId="21" xfId="0" applyNumberFormat="1" applyFont="1" applyFill="1" applyBorder="1" applyAlignment="1" applyProtection="1">
      <alignment horizontal="center" vertical="center"/>
      <protection hidden="1"/>
    </xf>
    <xf numFmtId="1" fontId="11" fillId="33" borderId="15" xfId="0" applyNumberFormat="1" applyFont="1" applyFill="1" applyBorder="1" applyAlignment="1" applyProtection="1">
      <alignment horizontal="center"/>
      <protection hidden="1"/>
    </xf>
    <xf numFmtId="1" fontId="11" fillId="33" borderId="10" xfId="0" applyNumberFormat="1" applyFont="1" applyFill="1" applyBorder="1" applyAlignment="1" applyProtection="1">
      <alignment horizontal="center" textRotation="90" wrapText="1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21" fillId="34" borderId="29" xfId="0" applyFont="1" applyFill="1" applyBorder="1" applyAlignment="1" applyProtection="1">
      <alignment horizontal="center" vertical="center"/>
      <protection/>
    </xf>
    <xf numFmtId="1" fontId="21" fillId="34" borderId="29" xfId="0" applyNumberFormat="1" applyFont="1" applyFill="1" applyBorder="1" applyAlignment="1" applyProtection="1">
      <alignment horizontal="center" vertical="center"/>
      <protection hidden="1"/>
    </xf>
    <xf numFmtId="1" fontId="21" fillId="34" borderId="30" xfId="0" applyNumberFormat="1" applyFont="1" applyFill="1" applyBorder="1" applyAlignment="1" applyProtection="1">
      <alignment horizontal="center" vertical="center"/>
      <protection hidden="1"/>
    </xf>
    <xf numFmtId="1" fontId="21" fillId="34" borderId="31" xfId="0" applyNumberFormat="1" applyFont="1" applyFill="1" applyBorder="1" applyAlignment="1" applyProtection="1">
      <alignment horizontal="center" vertical="center"/>
      <protection hidden="1"/>
    </xf>
    <xf numFmtId="1" fontId="11" fillId="33" borderId="32" xfId="0" applyNumberFormat="1" applyFont="1" applyFill="1" applyBorder="1" applyAlignment="1" applyProtection="1">
      <alignment horizontal="center" vertical="center"/>
      <protection hidden="1"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>
      <alignment horizontal="center" vertical="center" wrapText="1"/>
    </xf>
    <xf numFmtId="176" fontId="11" fillId="33" borderId="2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center" vertical="center"/>
      <protection/>
    </xf>
    <xf numFmtId="176" fontId="11" fillId="33" borderId="34" xfId="0" applyNumberFormat="1" applyFont="1" applyFill="1" applyBorder="1" applyAlignment="1" applyProtection="1">
      <alignment horizontal="center" vertical="center"/>
      <protection/>
    </xf>
    <xf numFmtId="176" fontId="21" fillId="33" borderId="35" xfId="0" applyNumberFormat="1" applyFont="1" applyFill="1" applyBorder="1" applyAlignment="1" applyProtection="1">
      <alignment horizontal="center" vertical="center"/>
      <protection hidden="1"/>
    </xf>
    <xf numFmtId="1" fontId="11" fillId="33" borderId="24" xfId="0" applyNumberFormat="1" applyFont="1" applyFill="1" applyBorder="1" applyAlignment="1" applyProtection="1">
      <alignment horizontal="center" vertical="center"/>
      <protection hidden="1"/>
    </xf>
    <xf numFmtId="1" fontId="11" fillId="33" borderId="25" xfId="0" applyNumberFormat="1" applyFont="1" applyFill="1" applyBorder="1" applyAlignment="1" applyProtection="1">
      <alignment horizontal="center" vertical="center"/>
      <protection hidden="1"/>
    </xf>
    <xf numFmtId="1" fontId="11" fillId="33" borderId="36" xfId="0" applyNumberFormat="1" applyFont="1" applyFill="1" applyBorder="1" applyAlignment="1" applyProtection="1">
      <alignment horizontal="center" vertical="center"/>
      <protection hidden="1"/>
    </xf>
    <xf numFmtId="0" fontId="11" fillId="34" borderId="37" xfId="0" applyFont="1" applyFill="1" applyBorder="1" applyAlignment="1" applyProtection="1">
      <alignment horizontal="center" vertical="center"/>
      <protection hidden="1"/>
    </xf>
    <xf numFmtId="176" fontId="11" fillId="33" borderId="25" xfId="0" applyNumberFormat="1" applyFont="1" applyFill="1" applyBorder="1" applyAlignment="1" applyProtection="1">
      <alignment horizontal="center" vertical="center"/>
      <protection/>
    </xf>
    <xf numFmtId="1" fontId="11" fillId="33" borderId="32" xfId="0" applyNumberFormat="1" applyFont="1" applyFill="1" applyBorder="1" applyAlignment="1" applyProtection="1">
      <alignment horizontal="center"/>
      <protection/>
    </xf>
    <xf numFmtId="1" fontId="11" fillId="33" borderId="24" xfId="0" applyNumberFormat="1" applyFont="1" applyFill="1" applyBorder="1" applyAlignment="1" applyProtection="1">
      <alignment horizontal="center"/>
      <protection/>
    </xf>
    <xf numFmtId="1" fontId="11" fillId="33" borderId="36" xfId="0" applyNumberFormat="1" applyFont="1" applyFill="1" applyBorder="1" applyAlignment="1" applyProtection="1">
      <alignment horizontal="center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 hidden="1"/>
    </xf>
    <xf numFmtId="1" fontId="11" fillId="0" borderId="32" xfId="0" applyNumberFormat="1" applyFont="1" applyFill="1" applyBorder="1" applyAlignment="1" applyProtection="1">
      <alignment horizontal="center" vertical="center"/>
      <protection hidden="1"/>
    </xf>
    <xf numFmtId="1" fontId="11" fillId="33" borderId="32" xfId="0" applyNumberFormat="1" applyFont="1" applyFill="1" applyBorder="1" applyAlignment="1" applyProtection="1">
      <alignment horizontal="center" vertical="center"/>
      <protection/>
    </xf>
    <xf numFmtId="1" fontId="11" fillId="33" borderId="32" xfId="0" applyNumberFormat="1" applyFont="1" applyFill="1" applyBorder="1" applyAlignment="1">
      <alignment horizontal="center" vertical="center" wrapText="1"/>
    </xf>
    <xf numFmtId="1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176" fontId="11" fillId="0" borderId="24" xfId="0" applyNumberFormat="1" applyFont="1" applyFill="1" applyBorder="1" applyAlignment="1" applyProtection="1">
      <alignment horizontal="center" vertical="center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176" fontId="11" fillId="0" borderId="34" xfId="0" applyNumberFormat="1" applyFont="1" applyFill="1" applyBorder="1" applyAlignment="1" applyProtection="1">
      <alignment horizontal="center" vertical="center"/>
      <protection/>
    </xf>
    <xf numFmtId="1" fontId="11" fillId="0" borderId="25" xfId="0" applyNumberFormat="1" applyFont="1" applyFill="1" applyBorder="1" applyAlignment="1" applyProtection="1">
      <alignment horizontal="center" vertical="center"/>
      <protection hidden="1"/>
    </xf>
    <xf numFmtId="1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21" fillId="34" borderId="23" xfId="0" applyFont="1" applyFill="1" applyBorder="1" applyAlignment="1" applyProtection="1">
      <alignment horizontal="center" vertical="center"/>
      <protection/>
    </xf>
    <xf numFmtId="0" fontId="21" fillId="34" borderId="11" xfId="0" applyFont="1" applyFill="1" applyBorder="1" applyAlignment="1" applyProtection="1">
      <alignment horizontal="center" vertical="center"/>
      <protection hidden="1"/>
    </xf>
    <xf numFmtId="0" fontId="11" fillId="33" borderId="38" xfId="0" applyFont="1" applyFill="1" applyBorder="1" applyAlignment="1" applyProtection="1">
      <alignment horizontal="center" vertical="center"/>
      <protection hidden="1"/>
    </xf>
    <xf numFmtId="0" fontId="21" fillId="34" borderId="39" xfId="0" applyFont="1" applyFill="1" applyBorder="1" applyAlignment="1" applyProtection="1">
      <alignment horizontal="center" vertical="center"/>
      <protection hidden="1"/>
    </xf>
    <xf numFmtId="0" fontId="21" fillId="34" borderId="31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vertical="center"/>
    </xf>
    <xf numFmtId="0" fontId="21" fillId="34" borderId="19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top"/>
    </xf>
    <xf numFmtId="0" fontId="11" fillId="33" borderId="19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33" borderId="19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1" fontId="11" fillId="33" borderId="35" xfId="0" applyNumberFormat="1" applyFont="1" applyFill="1" applyBorder="1" applyAlignment="1" applyProtection="1">
      <alignment horizontal="center" vertical="center"/>
      <protection hidden="1"/>
    </xf>
    <xf numFmtId="1" fontId="21" fillId="34" borderId="40" xfId="0" applyNumberFormat="1" applyFont="1" applyFill="1" applyBorder="1" applyAlignment="1" applyProtection="1">
      <alignment horizontal="center" vertical="center"/>
      <protection/>
    </xf>
    <xf numFmtId="0" fontId="21" fillId="34" borderId="27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" wrapText="1"/>
      <protection/>
    </xf>
    <xf numFmtId="0" fontId="21" fillId="0" borderId="0" xfId="0" applyFont="1" applyFill="1" applyAlignment="1" applyProtection="1">
      <alignment/>
      <protection/>
    </xf>
    <xf numFmtId="0" fontId="11" fillId="33" borderId="32" xfId="0" applyFont="1" applyFill="1" applyBorder="1" applyAlignment="1" applyProtection="1">
      <alignment horizontal="center" vertical="center" wrapText="1"/>
      <protection/>
    </xf>
    <xf numFmtId="0" fontId="21" fillId="34" borderId="4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21" fillId="33" borderId="32" xfId="0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1" fillId="33" borderId="32" xfId="0" applyFont="1" applyFill="1" applyBorder="1" applyAlignment="1" applyProtection="1">
      <alignment/>
      <protection/>
    </xf>
    <xf numFmtId="0" fontId="21" fillId="33" borderId="32" xfId="0" applyFont="1" applyFill="1" applyBorder="1" applyAlignment="1" applyProtection="1">
      <alignment/>
      <protection/>
    </xf>
    <xf numFmtId="0" fontId="11" fillId="33" borderId="32" xfId="0" applyFont="1" applyFill="1" applyBorder="1" applyAlignment="1" applyProtection="1">
      <alignment horizontal="center"/>
      <protection/>
    </xf>
    <xf numFmtId="0" fontId="77" fillId="33" borderId="32" xfId="0" applyFont="1" applyFill="1" applyBorder="1" applyAlignment="1" applyProtection="1">
      <alignment horizontal="center"/>
      <protection/>
    </xf>
    <xf numFmtId="1" fontId="11" fillId="33" borderId="24" xfId="0" applyNumberFormat="1" applyFont="1" applyFill="1" applyBorder="1" applyAlignment="1">
      <alignment horizontal="center" vertical="center" wrapText="1"/>
    </xf>
    <xf numFmtId="176" fontId="21" fillId="33" borderId="38" xfId="0" applyNumberFormat="1" applyFont="1" applyFill="1" applyBorder="1" applyAlignment="1" applyProtection="1">
      <alignment horizontal="center" vertical="center"/>
      <protection hidden="1"/>
    </xf>
    <xf numFmtId="0" fontId="11" fillId="33" borderId="24" xfId="0" applyFont="1" applyFill="1" applyBorder="1" applyAlignment="1" applyProtection="1">
      <alignment horizontal="center"/>
      <protection/>
    </xf>
    <xf numFmtId="0" fontId="11" fillId="33" borderId="36" xfId="0" applyFont="1" applyFill="1" applyBorder="1" applyAlignment="1" applyProtection="1">
      <alignment horizontal="center"/>
      <protection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 applyProtection="1">
      <alignment horizontal="center"/>
      <protection/>
    </xf>
    <xf numFmtId="176" fontId="11" fillId="33" borderId="13" xfId="0" applyNumberFormat="1" applyFont="1" applyFill="1" applyBorder="1" applyAlignment="1" applyProtection="1">
      <alignment horizontal="center"/>
      <protection/>
    </xf>
    <xf numFmtId="1" fontId="11" fillId="33" borderId="13" xfId="0" applyNumberFormat="1" applyFont="1" applyFill="1" applyBorder="1" applyAlignment="1" applyProtection="1">
      <alignment horizontal="center"/>
      <protection/>
    </xf>
    <xf numFmtId="176" fontId="21" fillId="0" borderId="13" xfId="0" applyNumberFormat="1" applyFont="1" applyFill="1" applyBorder="1" applyAlignment="1" applyProtection="1">
      <alignment horizontal="center" vertical="center"/>
      <protection hidden="1"/>
    </xf>
    <xf numFmtId="1" fontId="11" fillId="0" borderId="43" xfId="0" applyNumberFormat="1" applyFont="1" applyFill="1" applyBorder="1" applyAlignment="1" applyProtection="1">
      <alignment horizontal="center" vertical="center"/>
      <protection hidden="1"/>
    </xf>
    <xf numFmtId="0" fontId="11" fillId="33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 applyProtection="1">
      <alignment horizontal="center"/>
      <protection hidden="1"/>
    </xf>
    <xf numFmtId="0" fontId="11" fillId="0" borderId="11" xfId="0" applyFont="1" applyFill="1" applyBorder="1" applyAlignment="1" applyProtection="1">
      <alignment horizontal="center"/>
      <protection hidden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 applyProtection="1">
      <alignment horizontal="left"/>
      <protection/>
    </xf>
    <xf numFmtId="0" fontId="11" fillId="33" borderId="35" xfId="0" applyFont="1" applyFill="1" applyBorder="1" applyAlignment="1">
      <alignment horizontal="left" vertical="center"/>
    </xf>
    <xf numFmtId="176" fontId="11" fillId="33" borderId="17" xfId="0" applyNumberFormat="1" applyFont="1" applyFill="1" applyBorder="1" applyAlignment="1" applyProtection="1">
      <alignment horizontal="center"/>
      <protection/>
    </xf>
    <xf numFmtId="0" fontId="11" fillId="33" borderId="34" xfId="0" applyFont="1" applyFill="1" applyBorder="1" applyAlignment="1">
      <alignment horizontal="center" vertical="center" wrapText="1"/>
    </xf>
    <xf numFmtId="176" fontId="12" fillId="33" borderId="17" xfId="0" applyNumberFormat="1" applyFont="1" applyFill="1" applyBorder="1" applyAlignment="1" applyProtection="1">
      <alignment horizontal="center"/>
      <protection/>
    </xf>
    <xf numFmtId="176" fontId="11" fillId="33" borderId="12" xfId="0" applyNumberFormat="1" applyFont="1" applyFill="1" applyBorder="1" applyAlignment="1" applyProtection="1">
      <alignment horizontal="center"/>
      <protection/>
    </xf>
    <xf numFmtId="176" fontId="21" fillId="0" borderId="19" xfId="0" applyNumberFormat="1" applyFont="1" applyFill="1" applyBorder="1" applyAlignment="1" applyProtection="1">
      <alignment horizontal="center" vertical="center"/>
      <protection hidden="1"/>
    </xf>
    <xf numFmtId="176" fontId="21" fillId="0" borderId="18" xfId="0" applyNumberFormat="1" applyFont="1" applyFill="1" applyBorder="1" applyAlignment="1" applyProtection="1">
      <alignment horizontal="center" vertical="center"/>
      <protection hidden="1"/>
    </xf>
    <xf numFmtId="1" fontId="11" fillId="34" borderId="44" xfId="0" applyNumberFormat="1" applyFont="1" applyFill="1" applyBorder="1" applyAlignment="1" applyProtection="1">
      <alignment horizontal="center" vertical="center"/>
      <protection hidden="1"/>
    </xf>
    <xf numFmtId="1" fontId="11" fillId="34" borderId="29" xfId="0" applyNumberFormat="1" applyFont="1" applyFill="1" applyBorder="1" applyAlignment="1" applyProtection="1">
      <alignment horizontal="center" vertical="center"/>
      <protection hidden="1"/>
    </xf>
    <xf numFmtId="1" fontId="11" fillId="34" borderId="45" xfId="0" applyNumberFormat="1" applyFont="1" applyFill="1" applyBorder="1" applyAlignment="1" applyProtection="1">
      <alignment horizontal="center" vertical="center"/>
      <protection hidden="1"/>
    </xf>
    <xf numFmtId="1" fontId="11" fillId="34" borderId="15" xfId="0" applyNumberFormat="1" applyFont="1" applyFill="1" applyBorder="1" applyAlignment="1" applyProtection="1">
      <alignment horizontal="center" vertical="center"/>
      <protection hidden="1"/>
    </xf>
    <xf numFmtId="1" fontId="11" fillId="34" borderId="10" xfId="0" applyNumberFormat="1" applyFont="1" applyFill="1" applyBorder="1" applyAlignment="1" applyProtection="1">
      <alignment horizontal="center" vertical="center"/>
      <protection hidden="1"/>
    </xf>
    <xf numFmtId="1" fontId="11" fillId="34" borderId="32" xfId="0" applyNumberFormat="1" applyFont="1" applyFill="1" applyBorder="1" applyAlignment="1" applyProtection="1">
      <alignment horizontal="center" vertical="center"/>
      <protection hidden="1"/>
    </xf>
    <xf numFmtId="1" fontId="11" fillId="33" borderId="10" xfId="0" applyNumberFormat="1" applyFont="1" applyFill="1" applyBorder="1" applyAlignment="1" applyProtection="1">
      <alignment vertical="center"/>
      <protection/>
    </xf>
    <xf numFmtId="0" fontId="21" fillId="34" borderId="0" xfId="0" applyFont="1" applyFill="1" applyAlignment="1" applyProtection="1">
      <alignment horizontal="center" vertical="center"/>
      <protection/>
    </xf>
    <xf numFmtId="0" fontId="21" fillId="34" borderId="10" xfId="0" applyFont="1" applyFill="1" applyBorder="1" applyAlignment="1">
      <alignment horizontal="center" vertical="center" wrapText="1"/>
    </xf>
    <xf numFmtId="1" fontId="21" fillId="33" borderId="0" xfId="0" applyNumberFormat="1" applyFont="1" applyFill="1" applyAlignment="1" applyProtection="1">
      <alignment horizontal="center" vertical="center"/>
      <protection/>
    </xf>
    <xf numFmtId="0" fontId="11" fillId="35" borderId="46" xfId="0" applyFont="1" applyFill="1" applyBorder="1" applyAlignment="1" applyProtection="1">
      <alignment horizontal="left" vertical="center"/>
      <protection/>
    </xf>
    <xf numFmtId="0" fontId="11" fillId="35" borderId="47" xfId="0" applyFont="1" applyFill="1" applyBorder="1" applyAlignment="1" applyProtection="1">
      <alignment horizontal="left" vertical="center"/>
      <protection/>
    </xf>
    <xf numFmtId="0" fontId="11" fillId="35" borderId="48" xfId="0" applyFont="1" applyFill="1" applyBorder="1" applyAlignment="1" applyProtection="1">
      <alignment horizontal="left" vertical="center"/>
      <protection/>
    </xf>
    <xf numFmtId="0" fontId="11" fillId="36" borderId="47" xfId="0" applyFont="1" applyFill="1" applyBorder="1" applyAlignment="1" applyProtection="1">
      <alignment horizontal="left" vertical="center"/>
      <protection/>
    </xf>
    <xf numFmtId="0" fontId="11" fillId="36" borderId="48" xfId="0" applyFont="1" applyFill="1" applyBorder="1" applyAlignment="1" applyProtection="1">
      <alignment horizontal="left" vertical="center"/>
      <protection/>
    </xf>
    <xf numFmtId="0" fontId="11" fillId="36" borderId="49" xfId="0" applyFont="1" applyFill="1" applyBorder="1" applyAlignment="1" applyProtection="1">
      <alignment horizontal="left" vertical="center"/>
      <protection/>
    </xf>
    <xf numFmtId="0" fontId="11" fillId="37" borderId="10" xfId="0" applyFont="1" applyFill="1" applyBorder="1" applyAlignment="1" applyProtection="1">
      <alignment horizontal="left" vertical="center"/>
      <protection/>
    </xf>
    <xf numFmtId="0" fontId="11" fillId="37" borderId="24" xfId="0" applyFont="1" applyFill="1" applyBorder="1" applyAlignment="1" applyProtection="1">
      <alignment horizontal="left" vertical="center"/>
      <protection/>
    </xf>
    <xf numFmtId="0" fontId="11" fillId="37" borderId="13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right" vertical="center"/>
      <protection/>
    </xf>
    <xf numFmtId="176" fontId="11" fillId="33" borderId="15" xfId="0" applyNumberFormat="1" applyFont="1" applyFill="1" applyBorder="1" applyAlignment="1">
      <alignment horizontal="left" vertical="center"/>
    </xf>
    <xf numFmtId="176" fontId="11" fillId="33" borderId="25" xfId="0" applyNumberFormat="1" applyFont="1" applyFill="1" applyBorder="1" applyAlignment="1">
      <alignment horizontal="left" vertical="center"/>
    </xf>
    <xf numFmtId="176" fontId="21" fillId="34" borderId="50" xfId="0" applyNumberFormat="1" applyFont="1" applyFill="1" applyBorder="1" applyAlignment="1">
      <alignment horizontal="left" vertical="center"/>
    </xf>
    <xf numFmtId="0" fontId="27" fillId="33" borderId="34" xfId="55" applyFont="1" applyFill="1" applyBorder="1" applyAlignment="1">
      <alignment horizontal="center" vertical="center" wrapText="1"/>
      <protection/>
    </xf>
    <xf numFmtId="1" fontId="23" fillId="33" borderId="51" xfId="55" applyNumberFormat="1" applyFont="1" applyFill="1" applyBorder="1" applyAlignment="1">
      <alignment horizontal="center" vertical="center"/>
      <protection/>
    </xf>
    <xf numFmtId="1" fontId="23" fillId="33" borderId="50" xfId="55" applyNumberFormat="1" applyFont="1" applyFill="1" applyBorder="1" applyAlignment="1">
      <alignment horizontal="center" vertical="center"/>
      <protection/>
    </xf>
    <xf numFmtId="1" fontId="23" fillId="33" borderId="40" xfId="55" applyNumberFormat="1" applyFont="1" applyFill="1" applyBorder="1" applyAlignment="1">
      <alignment horizontal="center" vertical="center"/>
      <protection/>
    </xf>
    <xf numFmtId="0" fontId="20" fillId="33" borderId="47" xfId="55" applyFont="1" applyFill="1" applyBorder="1" applyAlignment="1">
      <alignment horizontal="center" vertical="center"/>
      <protection/>
    </xf>
    <xf numFmtId="186" fontId="20" fillId="33" borderId="10" xfId="55" applyNumberFormat="1" applyFont="1" applyFill="1" applyBorder="1" applyAlignment="1">
      <alignment horizontal="right" vertical="center"/>
      <protection/>
    </xf>
    <xf numFmtId="186" fontId="20" fillId="33" borderId="17" xfId="55" applyNumberFormat="1" applyFont="1" applyFill="1" applyBorder="1" applyAlignment="1">
      <alignment horizontal="right" vertical="center"/>
      <protection/>
    </xf>
    <xf numFmtId="186" fontId="20" fillId="33" borderId="19" xfId="55" applyNumberFormat="1" applyFont="1" applyFill="1" applyBorder="1" applyAlignment="1">
      <alignment horizontal="right" vertical="center"/>
      <protection/>
    </xf>
    <xf numFmtId="186" fontId="20" fillId="33" borderId="15" xfId="55" applyNumberFormat="1" applyFont="1" applyFill="1" applyBorder="1" applyAlignment="1">
      <alignment horizontal="right" vertical="center"/>
      <protection/>
    </xf>
    <xf numFmtId="1" fontId="20" fillId="33" borderId="15" xfId="55" applyNumberFormat="1" applyFont="1" applyFill="1" applyBorder="1" applyAlignment="1">
      <alignment horizontal="right" vertical="center"/>
      <protection/>
    </xf>
    <xf numFmtId="1" fontId="20" fillId="33" borderId="10" xfId="55" applyNumberFormat="1" applyFont="1" applyFill="1" applyBorder="1" applyAlignment="1">
      <alignment horizontal="right" vertical="center"/>
      <protection/>
    </xf>
    <xf numFmtId="176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33" borderId="14" xfId="53" applyFont="1" applyFill="1" applyBorder="1" applyAlignment="1">
      <alignment horizontal="center" vertical="center" wrapText="1"/>
      <protection/>
    </xf>
    <xf numFmtId="0" fontId="11" fillId="33" borderId="27" xfId="53" applyFont="1" applyFill="1" applyBorder="1" applyAlignment="1">
      <alignment horizontal="center" vertical="center" wrapText="1"/>
      <protection/>
    </xf>
    <xf numFmtId="176" fontId="11" fillId="33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>
      <alignment vertical="center"/>
    </xf>
    <xf numFmtId="1" fontId="11" fillId="34" borderId="14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>
      <alignment horizontal="center" vertical="center" wrapText="1"/>
    </xf>
    <xf numFmtId="1" fontId="21" fillId="34" borderId="52" xfId="0" applyNumberFormat="1" applyFont="1" applyFill="1" applyBorder="1" applyAlignment="1" applyProtection="1">
      <alignment horizontal="center" vertical="center"/>
      <protection/>
    </xf>
    <xf numFmtId="1" fontId="77" fillId="33" borderId="10" xfId="0" applyNumberFormat="1" applyFont="1" applyFill="1" applyBorder="1" applyAlignment="1" applyProtection="1">
      <alignment/>
      <protection/>
    </xf>
    <xf numFmtId="1" fontId="11" fillId="33" borderId="33" xfId="0" applyNumberFormat="1" applyFont="1" applyFill="1" applyBorder="1" applyAlignment="1">
      <alignment horizontal="center" vertical="center" wrapText="1"/>
    </xf>
    <xf numFmtId="0" fontId="11" fillId="33" borderId="19" xfId="0" applyFont="1" applyFill="1" applyBorder="1" applyAlignment="1" applyProtection="1">
      <alignment/>
      <protection/>
    </xf>
    <xf numFmtId="0" fontId="11" fillId="0" borderId="19" xfId="53" applyFont="1" applyFill="1" applyBorder="1" applyAlignment="1" applyProtection="1">
      <alignment vertical="center"/>
      <protection locked="0"/>
    </xf>
    <xf numFmtId="0" fontId="11" fillId="33" borderId="19" xfId="53" applyFont="1" applyFill="1" applyBorder="1" applyAlignment="1" applyProtection="1">
      <alignment vertical="top"/>
      <protection locked="0"/>
    </xf>
    <xf numFmtId="0" fontId="11" fillId="38" borderId="19" xfId="53" applyFont="1" applyFill="1" applyBorder="1" applyAlignment="1" applyProtection="1">
      <alignment vertical="top"/>
      <protection locked="0"/>
    </xf>
    <xf numFmtId="0" fontId="11" fillId="38" borderId="35" xfId="53" applyFont="1" applyFill="1" applyBorder="1" applyAlignment="1" applyProtection="1">
      <alignment vertical="top"/>
      <protection locked="0"/>
    </xf>
    <xf numFmtId="0" fontId="11" fillId="33" borderId="22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>
      <alignment vertical="center"/>
    </xf>
    <xf numFmtId="0" fontId="21" fillId="34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left" vertical="center"/>
    </xf>
    <xf numFmtId="0" fontId="11" fillId="33" borderId="53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left" vertical="center"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vertical="center"/>
      <protection/>
    </xf>
    <xf numFmtId="0" fontId="11" fillId="33" borderId="37" xfId="0" applyFont="1" applyFill="1" applyBorder="1" applyAlignment="1" applyProtection="1">
      <alignment vertical="center"/>
      <protection/>
    </xf>
    <xf numFmtId="0" fontId="11" fillId="33" borderId="55" xfId="0" applyFont="1" applyFill="1" applyBorder="1" applyAlignment="1" applyProtection="1">
      <alignment vertical="center"/>
      <protection/>
    </xf>
    <xf numFmtId="0" fontId="25" fillId="33" borderId="56" xfId="55" applyFont="1" applyFill="1" applyBorder="1" applyAlignment="1">
      <alignment horizontal="center" vertical="center"/>
      <protection/>
    </xf>
    <xf numFmtId="0" fontId="25" fillId="33" borderId="57" xfId="55" applyFont="1" applyFill="1" applyBorder="1" applyAlignment="1">
      <alignment horizontal="center" vertical="center" wrapText="1"/>
      <protection/>
    </xf>
    <xf numFmtId="0" fontId="25" fillId="33" borderId="58" xfId="55" applyFont="1" applyFill="1" applyBorder="1" applyAlignment="1">
      <alignment horizontal="center" vertical="center" wrapText="1"/>
      <protection/>
    </xf>
    <xf numFmtId="0" fontId="25" fillId="33" borderId="54" xfId="55" applyFont="1" applyFill="1" applyBorder="1" applyAlignment="1">
      <alignment horizontal="center" vertical="center" wrapText="1"/>
      <protection/>
    </xf>
    <xf numFmtId="0" fontId="25" fillId="33" borderId="59" xfId="55" applyFont="1" applyFill="1" applyBorder="1" applyAlignment="1">
      <alignment horizontal="center" vertical="center" wrapText="1"/>
      <protection/>
    </xf>
    <xf numFmtId="186" fontId="20" fillId="33" borderId="60" xfId="55" applyNumberFormat="1" applyFont="1" applyFill="1" applyBorder="1" applyAlignment="1">
      <alignment horizontal="right" vertical="center"/>
      <protection/>
    </xf>
    <xf numFmtId="1" fontId="23" fillId="33" borderId="52" xfId="55" applyNumberFormat="1" applyFont="1" applyFill="1" applyBorder="1" applyAlignment="1">
      <alignment horizontal="center" vertical="center"/>
      <protection/>
    </xf>
    <xf numFmtId="3" fontId="23" fillId="33" borderId="22" xfId="55" applyNumberFormat="1" applyFont="1" applyFill="1" applyBorder="1" applyAlignment="1">
      <alignment horizontal="right" vertical="center"/>
      <protection/>
    </xf>
    <xf numFmtId="0" fontId="25" fillId="33" borderId="61" xfId="55" applyFont="1" applyFill="1" applyBorder="1" applyAlignment="1">
      <alignment horizontal="center" vertical="center" wrapText="1"/>
      <protection/>
    </xf>
    <xf numFmtId="0" fontId="25" fillId="33" borderId="22" xfId="55" applyFont="1" applyFill="1" applyBorder="1" applyAlignment="1">
      <alignment horizontal="center" vertical="center" wrapText="1"/>
      <protection/>
    </xf>
    <xf numFmtId="0" fontId="25" fillId="33" borderId="21" xfId="55" applyFont="1" applyFill="1" applyBorder="1" applyAlignment="1">
      <alignment horizontal="center" vertical="center" wrapText="1"/>
      <protection/>
    </xf>
    <xf numFmtId="0" fontId="25" fillId="33" borderId="14" xfId="55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>
      <alignment horizontal="left" vertical="center"/>
    </xf>
    <xf numFmtId="0" fontId="21" fillId="34" borderId="60" xfId="0" applyFont="1" applyFill="1" applyBorder="1" applyAlignment="1">
      <alignment vertical="center"/>
    </xf>
    <xf numFmtId="0" fontId="11" fillId="33" borderId="27" xfId="0" applyFont="1" applyFill="1" applyBorder="1" applyAlignment="1">
      <alignment horizontal="left" vertical="center"/>
    </xf>
    <xf numFmtId="176" fontId="11" fillId="33" borderId="11" xfId="0" applyNumberFormat="1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 applyProtection="1">
      <alignment horizontal="left"/>
      <protection/>
    </xf>
    <xf numFmtId="0" fontId="21" fillId="34" borderId="62" xfId="0" applyFont="1" applyFill="1" applyBorder="1" applyAlignment="1">
      <alignment vertical="center"/>
    </xf>
    <xf numFmtId="0" fontId="21" fillId="34" borderId="63" xfId="0" applyFont="1" applyFill="1" applyBorder="1" applyAlignment="1">
      <alignment vertical="center"/>
    </xf>
    <xf numFmtId="0" fontId="11" fillId="37" borderId="14" xfId="0" applyFont="1" applyFill="1" applyBorder="1" applyAlignment="1" applyProtection="1">
      <alignment horizontal="left" vertical="center"/>
      <protection/>
    </xf>
    <xf numFmtId="0" fontId="11" fillId="35" borderId="64" xfId="0" applyFont="1" applyFill="1" applyBorder="1" applyAlignment="1" applyProtection="1">
      <alignment horizontal="left" vertical="center"/>
      <protection/>
    </xf>
    <xf numFmtId="0" fontId="11" fillId="39" borderId="46" xfId="0" applyFont="1" applyFill="1" applyBorder="1" applyAlignment="1" applyProtection="1">
      <alignment horizontal="left" vertical="center"/>
      <protection/>
    </xf>
    <xf numFmtId="0" fontId="11" fillId="39" borderId="47" xfId="0" applyFont="1" applyFill="1" applyBorder="1" applyAlignment="1" applyProtection="1">
      <alignment horizontal="left" vertical="center"/>
      <protection/>
    </xf>
    <xf numFmtId="0" fontId="11" fillId="39" borderId="48" xfId="0" applyFont="1" applyFill="1" applyBorder="1" applyAlignment="1" applyProtection="1">
      <alignment horizontal="left" vertical="center"/>
      <protection/>
    </xf>
    <xf numFmtId="0" fontId="11" fillId="33" borderId="38" xfId="0" applyFont="1" applyFill="1" applyBorder="1" applyAlignment="1">
      <alignment horizontal="left" vertical="center"/>
    </xf>
    <xf numFmtId="1" fontId="11" fillId="33" borderId="25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wrapText="1"/>
      <protection/>
    </xf>
    <xf numFmtId="0" fontId="21" fillId="34" borderId="40" xfId="0" applyFont="1" applyFill="1" applyBorder="1" applyAlignment="1">
      <alignment horizontal="center" vertical="center"/>
    </xf>
    <xf numFmtId="0" fontId="21" fillId="34" borderId="27" xfId="0" applyFont="1" applyFill="1" applyBorder="1" applyAlignment="1" applyProtection="1">
      <alignment horizontal="center" vertical="center"/>
      <protection hidden="1"/>
    </xf>
    <xf numFmtId="0" fontId="11" fillId="33" borderId="36" xfId="0" applyFont="1" applyFill="1" applyBorder="1" applyAlignment="1" applyProtection="1">
      <alignment horizontal="center" vertical="center"/>
      <protection hidden="1"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 applyProtection="1">
      <alignment horizontal="center"/>
      <protection hidden="1"/>
    </xf>
    <xf numFmtId="0" fontId="11" fillId="0" borderId="57" xfId="0" applyFont="1" applyFill="1" applyBorder="1" applyAlignment="1" applyProtection="1">
      <alignment horizontal="center" textRotation="90" wrapText="1"/>
      <protection/>
    </xf>
    <xf numFmtId="0" fontId="11" fillId="0" borderId="14" xfId="0" applyFont="1" applyFill="1" applyBorder="1" applyAlignment="1" applyProtection="1">
      <alignment horizontal="center" textRotation="90" wrapText="1"/>
      <protection/>
    </xf>
    <xf numFmtId="0" fontId="11" fillId="0" borderId="0" xfId="0" applyFont="1" applyFill="1" applyAlignment="1" applyProtection="1">
      <alignment wrapText="1"/>
      <protection/>
    </xf>
    <xf numFmtId="0" fontId="11" fillId="0" borderId="35" xfId="0" applyFont="1" applyFill="1" applyBorder="1" applyAlignment="1">
      <alignment horizontal="left" vertical="center"/>
    </xf>
    <xf numFmtId="2" fontId="28" fillId="0" borderId="0" xfId="0" applyNumberFormat="1" applyFont="1" applyAlignment="1">
      <alignment/>
    </xf>
    <xf numFmtId="2" fontId="28" fillId="33" borderId="0" xfId="0" applyNumberFormat="1" applyFont="1" applyFill="1" applyAlignment="1">
      <alignment/>
    </xf>
    <xf numFmtId="2" fontId="25" fillId="33" borderId="41" xfId="55" applyNumberFormat="1" applyFont="1" applyFill="1" applyBorder="1" applyAlignment="1">
      <alignment horizontal="center" vertical="center" wrapText="1"/>
      <protection/>
    </xf>
    <xf numFmtId="2" fontId="20" fillId="33" borderId="32" xfId="0" applyNumberFormat="1" applyFont="1" applyFill="1" applyBorder="1" applyAlignment="1">
      <alignment horizontal="center" vertical="center"/>
    </xf>
    <xf numFmtId="2" fontId="20" fillId="0" borderId="65" xfId="0" applyNumberFormat="1" applyFont="1" applyBorder="1" applyAlignment="1">
      <alignment horizontal="center" vertical="center"/>
    </xf>
    <xf numFmtId="0" fontId="20" fillId="33" borderId="0" xfId="55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0" fillId="33" borderId="0" xfId="0" applyFont="1" applyFill="1" applyBorder="1" applyAlignment="1" applyProtection="1">
      <alignment/>
      <protection hidden="1"/>
    </xf>
    <xf numFmtId="176" fontId="11" fillId="33" borderId="27" xfId="0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top"/>
    </xf>
    <xf numFmtId="1" fontId="11" fillId="33" borderId="0" xfId="0" applyNumberFormat="1" applyFont="1" applyFill="1" applyAlignment="1" applyProtection="1">
      <alignment horizontal="center" vertical="center"/>
      <protection/>
    </xf>
    <xf numFmtId="0" fontId="20" fillId="33" borderId="0" xfId="55" applyFont="1" applyFill="1" applyAlignment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/>
      <protection hidden="1"/>
    </xf>
    <xf numFmtId="176" fontId="21" fillId="33" borderId="27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/>
      <protection/>
    </xf>
    <xf numFmtId="0" fontId="11" fillId="33" borderId="41" xfId="0" applyFont="1" applyFill="1" applyBorder="1" applyAlignment="1" applyProtection="1">
      <alignment/>
      <protection/>
    </xf>
    <xf numFmtId="1" fontId="21" fillId="34" borderId="14" xfId="0" applyNumberFormat="1" applyFont="1" applyFill="1" applyBorder="1" applyAlignment="1">
      <alignment horizontal="center" vertical="center" wrapText="1"/>
    </xf>
    <xf numFmtId="1" fontId="11" fillId="33" borderId="14" xfId="0" applyNumberFormat="1" applyFont="1" applyFill="1" applyBorder="1" applyAlignment="1" applyProtection="1">
      <alignment horizontal="center" wrapText="1"/>
      <protection/>
    </xf>
    <xf numFmtId="0" fontId="11" fillId="33" borderId="0" xfId="0" applyFont="1" applyFill="1" applyAlignment="1" applyProtection="1">
      <alignment horizontal="center"/>
      <protection/>
    </xf>
    <xf numFmtId="176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77" fillId="33" borderId="10" xfId="0" applyFont="1" applyFill="1" applyBorder="1" applyAlignment="1" applyProtection="1">
      <alignment horizontal="center" vertical="center"/>
      <protection/>
    </xf>
    <xf numFmtId="0" fontId="11" fillId="33" borderId="66" xfId="0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/>
      <protection/>
    </xf>
    <xf numFmtId="0" fontId="11" fillId="39" borderId="64" xfId="0" applyFont="1" applyFill="1" applyBorder="1" applyAlignment="1" applyProtection="1">
      <alignment horizontal="left" vertical="center"/>
      <protection/>
    </xf>
    <xf numFmtId="0" fontId="11" fillId="0" borderId="35" xfId="53" applyFont="1" applyFill="1" applyBorder="1" applyAlignment="1" applyProtection="1">
      <alignment vertical="center"/>
      <protection locked="0"/>
    </xf>
    <xf numFmtId="1" fontId="21" fillId="34" borderId="14" xfId="0" applyNumberFormat="1" applyFont="1" applyFill="1" applyBorder="1" applyAlignment="1" applyProtection="1">
      <alignment horizontal="center" vertical="center"/>
      <protection hidden="1"/>
    </xf>
    <xf numFmtId="0" fontId="34" fillId="33" borderId="10" xfId="0" applyFont="1" applyFill="1" applyBorder="1" applyAlignment="1">
      <alignment horizontal="center" vertical="center"/>
    </xf>
    <xf numFmtId="0" fontId="26" fillId="33" borderId="10" xfId="55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/>
    </xf>
    <xf numFmtId="0" fontId="26" fillId="33" borderId="10" xfId="55" applyFont="1" applyFill="1" applyBorder="1" applyAlignment="1">
      <alignment horizontal="left" vertical="center"/>
      <protection/>
    </xf>
    <xf numFmtId="186" fontId="26" fillId="33" borderId="10" xfId="55" applyNumberFormat="1" applyFont="1" applyFill="1" applyBorder="1" applyAlignment="1">
      <alignment horizontal="right" vertical="center"/>
      <protection/>
    </xf>
    <xf numFmtId="4" fontId="26" fillId="33" borderId="10" xfId="55" applyNumberFormat="1" applyFont="1" applyFill="1" applyBorder="1" applyAlignment="1">
      <alignment horizontal="right" vertical="center"/>
      <protection/>
    </xf>
    <xf numFmtId="0" fontId="26" fillId="33" borderId="10" xfId="0" applyFont="1" applyFill="1" applyBorder="1" applyAlignment="1">
      <alignment/>
    </xf>
    <xf numFmtId="0" fontId="79" fillId="33" borderId="10" xfId="0" applyFont="1" applyFill="1" applyBorder="1" applyAlignment="1">
      <alignment/>
    </xf>
    <xf numFmtId="0" fontId="79" fillId="33" borderId="0" xfId="0" applyFont="1" applyFill="1" applyAlignment="1">
      <alignment/>
    </xf>
    <xf numFmtId="0" fontId="35" fillId="33" borderId="10" xfId="0" applyFont="1" applyFill="1" applyBorder="1" applyAlignment="1" applyProtection="1">
      <alignment/>
      <protection hidden="1"/>
    </xf>
    <xf numFmtId="0" fontId="26" fillId="33" borderId="10" xfId="55" applyFont="1" applyFill="1" applyBorder="1" applyAlignment="1">
      <alignment vertical="center"/>
      <protection/>
    </xf>
    <xf numFmtId="1" fontId="32" fillId="33" borderId="10" xfId="55" applyNumberFormat="1" applyFont="1" applyFill="1" applyBorder="1" applyAlignment="1">
      <alignment horizontal="center" vertical="center"/>
      <protection/>
    </xf>
    <xf numFmtId="186" fontId="80" fillId="33" borderId="10" xfId="55" applyNumberFormat="1" applyFont="1" applyFill="1" applyBorder="1" applyAlignment="1">
      <alignment horizontal="right" vertical="center"/>
      <protection/>
    </xf>
    <xf numFmtId="0" fontId="33" fillId="33" borderId="10" xfId="55" applyFont="1" applyFill="1" applyBorder="1" applyAlignment="1">
      <alignment horizontal="center" vertical="center"/>
      <protection/>
    </xf>
    <xf numFmtId="0" fontId="33" fillId="33" borderId="10" xfId="55" applyFont="1" applyFill="1" applyBorder="1" applyAlignment="1">
      <alignment horizontal="center" vertical="center" wrapText="1"/>
      <protection/>
    </xf>
    <xf numFmtId="0" fontId="37" fillId="33" borderId="0" xfId="0" applyFont="1" applyFill="1" applyBorder="1" applyAlignment="1" applyProtection="1">
      <alignment/>
      <protection hidden="1"/>
    </xf>
    <xf numFmtId="0" fontId="26" fillId="33" borderId="0" xfId="55" applyFont="1" applyFill="1" applyAlignment="1">
      <alignment vertical="center"/>
      <protection/>
    </xf>
    <xf numFmtId="0" fontId="33" fillId="7" borderId="10" xfId="55" applyFont="1" applyFill="1" applyBorder="1" applyAlignment="1">
      <alignment horizontal="center" vertical="center" wrapText="1"/>
      <protection/>
    </xf>
    <xf numFmtId="186" fontId="80" fillId="7" borderId="10" xfId="55" applyNumberFormat="1" applyFont="1" applyFill="1" applyBorder="1" applyAlignment="1">
      <alignment horizontal="right" vertical="center"/>
      <protection/>
    </xf>
    <xf numFmtId="0" fontId="33" fillId="33" borderId="0" xfId="0" applyFont="1" applyFill="1" applyAlignment="1">
      <alignment/>
    </xf>
    <xf numFmtId="186" fontId="32" fillId="33" borderId="10" xfId="55" applyNumberFormat="1" applyFont="1" applyFill="1" applyBorder="1" applyAlignment="1">
      <alignment horizontal="right" vertical="center"/>
      <protection/>
    </xf>
    <xf numFmtId="0" fontId="36" fillId="33" borderId="10" xfId="55" applyFont="1" applyFill="1" applyBorder="1" applyAlignment="1">
      <alignment horizontal="left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/>
    </xf>
    <xf numFmtId="0" fontId="11" fillId="33" borderId="56" xfId="0" applyFont="1" applyFill="1" applyBorder="1" applyAlignment="1" applyProtection="1">
      <alignment horizontal="center" vertical="center" wrapText="1"/>
      <protection/>
    </xf>
    <xf numFmtId="0" fontId="11" fillId="33" borderId="66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textRotation="90" wrapText="1"/>
      <protection/>
    </xf>
    <xf numFmtId="0" fontId="11" fillId="0" borderId="57" xfId="0" applyFont="1" applyFill="1" applyBorder="1" applyAlignment="1" applyProtection="1">
      <alignment horizontal="center" textRotation="90" wrapText="1"/>
      <protection/>
    </xf>
    <xf numFmtId="0" fontId="11" fillId="0" borderId="14" xfId="0" applyFont="1" applyFill="1" applyBorder="1" applyAlignment="1" applyProtection="1">
      <alignment horizontal="center" textRotation="90" wrapText="1"/>
      <protection/>
    </xf>
    <xf numFmtId="0" fontId="21" fillId="0" borderId="69" xfId="0" applyFont="1" applyFill="1" applyBorder="1" applyAlignment="1" applyProtection="1">
      <alignment horizontal="center" textRotation="90" wrapText="1"/>
      <protection/>
    </xf>
    <xf numFmtId="0" fontId="21" fillId="0" borderId="58" xfId="0" applyFont="1" applyFill="1" applyBorder="1" applyAlignment="1" applyProtection="1">
      <alignment horizontal="center" textRotation="90" wrapText="1"/>
      <protection/>
    </xf>
    <xf numFmtId="0" fontId="21" fillId="0" borderId="22" xfId="0" applyFont="1" applyFill="1" applyBorder="1" applyAlignment="1" applyProtection="1">
      <alignment horizontal="center" textRotation="90" wrapText="1"/>
      <protection/>
    </xf>
    <xf numFmtId="0" fontId="11" fillId="33" borderId="70" xfId="0" applyFont="1" applyFill="1" applyBorder="1" applyAlignment="1" applyProtection="1">
      <alignment horizontal="center" vertical="center" wrapText="1"/>
      <protection/>
    </xf>
    <xf numFmtId="0" fontId="11" fillId="33" borderId="71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textRotation="90" wrapText="1"/>
      <protection/>
    </xf>
    <xf numFmtId="0" fontId="11" fillId="0" borderId="54" xfId="0" applyFont="1" applyFill="1" applyBorder="1" applyAlignment="1" applyProtection="1">
      <alignment horizontal="center" textRotation="90" wrapText="1"/>
      <protection/>
    </xf>
    <xf numFmtId="0" fontId="11" fillId="0" borderId="21" xfId="0" applyFont="1" applyFill="1" applyBorder="1" applyAlignment="1" applyProtection="1">
      <alignment horizontal="center" textRotation="90" wrapText="1"/>
      <protection/>
    </xf>
    <xf numFmtId="0" fontId="11" fillId="33" borderId="70" xfId="0" applyFont="1" applyFill="1" applyBorder="1" applyAlignment="1" applyProtection="1">
      <alignment horizontal="center" vertical="center"/>
      <protection/>
    </xf>
    <xf numFmtId="0" fontId="11" fillId="33" borderId="72" xfId="0" applyFont="1" applyFill="1" applyBorder="1" applyAlignment="1" applyProtection="1">
      <alignment horizontal="center" vertical="center"/>
      <protection/>
    </xf>
    <xf numFmtId="0" fontId="11" fillId="33" borderId="71" xfId="0" applyFont="1" applyFill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>
      <alignment horizontal="center" textRotation="90" wrapText="1"/>
      <protection/>
    </xf>
    <xf numFmtId="0" fontId="11" fillId="0" borderId="73" xfId="0" applyFont="1" applyFill="1" applyBorder="1" applyAlignment="1" applyProtection="1">
      <alignment horizontal="center" textRotation="90" wrapText="1"/>
      <protection/>
    </xf>
    <xf numFmtId="0" fontId="11" fillId="0" borderId="41" xfId="0" applyFont="1" applyFill="1" applyBorder="1" applyAlignment="1" applyProtection="1">
      <alignment horizontal="center" textRotation="90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textRotation="90" wrapText="1"/>
      <protection/>
    </xf>
    <xf numFmtId="0" fontId="11" fillId="0" borderId="61" xfId="0" applyFont="1" applyFill="1" applyBorder="1" applyAlignment="1" applyProtection="1">
      <alignment horizontal="center" textRotation="90" wrapText="1"/>
      <protection/>
    </xf>
    <xf numFmtId="0" fontId="11" fillId="0" borderId="20" xfId="0" applyFont="1" applyFill="1" applyBorder="1" applyAlignment="1" applyProtection="1">
      <alignment horizontal="center" textRotation="90" wrapText="1"/>
      <protection/>
    </xf>
    <xf numFmtId="0" fontId="11" fillId="33" borderId="61" xfId="0" applyFont="1" applyFill="1" applyBorder="1" applyAlignment="1" applyProtection="1">
      <alignment horizontal="center" vertical="center" wrapText="1"/>
      <protection/>
    </xf>
    <xf numFmtId="0" fontId="11" fillId="33" borderId="42" xfId="0" applyFont="1" applyFill="1" applyBorder="1" applyAlignment="1" applyProtection="1">
      <alignment horizontal="center" vertical="center" wrapText="1"/>
      <protection/>
    </xf>
    <xf numFmtId="0" fontId="11" fillId="33" borderId="69" xfId="0" applyFont="1" applyFill="1" applyBorder="1" applyAlignment="1" applyProtection="1">
      <alignment horizontal="center" vertical="center" wrapText="1"/>
      <protection/>
    </xf>
    <xf numFmtId="0" fontId="11" fillId="33" borderId="58" xfId="0" applyFont="1" applyFill="1" applyBorder="1" applyAlignment="1" applyProtection="1">
      <alignment horizontal="center" vertical="center" wrapText="1"/>
      <protection/>
    </xf>
    <xf numFmtId="0" fontId="11" fillId="33" borderId="67" xfId="0" applyFont="1" applyFill="1" applyBorder="1" applyAlignment="1" applyProtection="1">
      <alignment horizontal="center" vertical="center" wrapText="1"/>
      <protection/>
    </xf>
    <xf numFmtId="0" fontId="11" fillId="33" borderId="68" xfId="0" applyFont="1" applyFill="1" applyBorder="1" applyAlignment="1" applyProtection="1">
      <alignment horizontal="center" vertical="center"/>
      <protection/>
    </xf>
    <xf numFmtId="0" fontId="11" fillId="33" borderId="56" xfId="0" applyFont="1" applyFill="1" applyBorder="1" applyAlignment="1" applyProtection="1">
      <alignment horizontal="center" vertical="center"/>
      <protection/>
    </xf>
    <xf numFmtId="0" fontId="11" fillId="33" borderId="64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textRotation="90" wrapText="1"/>
      <protection/>
    </xf>
    <xf numFmtId="0" fontId="11" fillId="33" borderId="57" xfId="0" applyFont="1" applyFill="1" applyBorder="1" applyAlignment="1" applyProtection="1">
      <alignment horizontal="center" textRotation="90" wrapText="1"/>
      <protection/>
    </xf>
    <xf numFmtId="0" fontId="11" fillId="33" borderId="14" xfId="0" applyFont="1" applyFill="1" applyBorder="1" applyAlignment="1" applyProtection="1">
      <alignment horizontal="center" textRotation="90" wrapText="1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20" fillId="33" borderId="0" xfId="55" applyFont="1" applyFill="1" applyAlignment="1">
      <alignment horizontal="center" vertical="center"/>
      <protection/>
    </xf>
    <xf numFmtId="0" fontId="22" fillId="33" borderId="0" xfId="55" applyFont="1" applyFill="1" applyAlignment="1">
      <alignment horizontal="center"/>
      <protection/>
    </xf>
    <xf numFmtId="0" fontId="22" fillId="33" borderId="0" xfId="0" applyFont="1" applyFill="1" applyAlignment="1">
      <alignment horizontal="center"/>
    </xf>
    <xf numFmtId="0" fontId="27" fillId="33" borderId="10" xfId="55" applyFont="1" applyFill="1" applyBorder="1" applyAlignment="1">
      <alignment horizontal="center" vertical="center" wrapText="1"/>
      <protection/>
    </xf>
    <xf numFmtId="0" fontId="27" fillId="33" borderId="17" xfId="55" applyFont="1" applyFill="1" applyBorder="1" applyAlignment="1">
      <alignment horizontal="center" vertical="center" wrapText="1"/>
      <protection/>
    </xf>
    <xf numFmtId="0" fontId="29" fillId="33" borderId="0" xfId="55" applyFont="1" applyFill="1" applyBorder="1" applyAlignment="1">
      <alignment horizontal="center" vertical="center"/>
      <protection/>
    </xf>
    <xf numFmtId="0" fontId="27" fillId="33" borderId="30" xfId="55" applyFont="1" applyFill="1" applyBorder="1" applyAlignment="1">
      <alignment horizontal="center" vertical="center" wrapText="1"/>
      <protection/>
    </xf>
    <xf numFmtId="0" fontId="27" fillId="33" borderId="37" xfId="55" applyFont="1" applyFill="1" applyBorder="1" applyAlignment="1">
      <alignment horizontal="center" vertical="center" wrapText="1"/>
      <protection/>
    </xf>
    <xf numFmtId="0" fontId="27" fillId="33" borderId="69" xfId="55" applyFont="1" applyFill="1" applyBorder="1" applyAlignment="1">
      <alignment horizontal="center" vertical="center" wrapText="1"/>
      <protection/>
    </xf>
    <xf numFmtId="0" fontId="27" fillId="33" borderId="59" xfId="55" applyFont="1" applyFill="1" applyBorder="1" applyAlignment="1">
      <alignment horizontal="center" vertical="center" wrapText="1"/>
      <protection/>
    </xf>
    <xf numFmtId="0" fontId="27" fillId="33" borderId="75" xfId="55" applyFont="1" applyFill="1" applyBorder="1" applyAlignment="1">
      <alignment horizontal="center" vertical="center" wrapText="1"/>
      <protection/>
    </xf>
    <xf numFmtId="0" fontId="27" fillId="33" borderId="74" xfId="55" applyFont="1" applyFill="1" applyBorder="1" applyAlignment="1">
      <alignment horizontal="center" vertical="center" wrapText="1"/>
      <protection/>
    </xf>
    <xf numFmtId="0" fontId="27" fillId="33" borderId="57" xfId="55" applyFont="1" applyFill="1" applyBorder="1" applyAlignment="1">
      <alignment horizontal="center" vertical="center" wrapText="1"/>
      <protection/>
    </xf>
    <xf numFmtId="0" fontId="27" fillId="33" borderId="33" xfId="55" applyFont="1" applyFill="1" applyBorder="1" applyAlignment="1">
      <alignment horizontal="center" vertical="center" wrapText="1"/>
      <protection/>
    </xf>
    <xf numFmtId="2" fontId="27" fillId="33" borderId="76" xfId="55" applyNumberFormat="1" applyFont="1" applyFill="1" applyBorder="1" applyAlignment="1">
      <alignment horizontal="center" vertical="center" wrapText="1"/>
      <protection/>
    </xf>
    <xf numFmtId="2" fontId="27" fillId="33" borderId="73" xfId="55" applyNumberFormat="1" applyFont="1" applyFill="1" applyBorder="1" applyAlignment="1">
      <alignment horizontal="center" vertical="center" wrapText="1"/>
      <protection/>
    </xf>
    <xf numFmtId="2" fontId="27" fillId="33" borderId="77" xfId="55" applyNumberFormat="1" applyFont="1" applyFill="1" applyBorder="1" applyAlignment="1">
      <alignment horizontal="center" vertical="center" wrapText="1"/>
      <protection/>
    </xf>
    <xf numFmtId="0" fontId="27" fillId="33" borderId="13" xfId="55" applyFont="1" applyFill="1" applyBorder="1" applyAlignment="1">
      <alignment horizontal="center" vertical="center" wrapText="1"/>
      <protection/>
    </xf>
    <xf numFmtId="0" fontId="27" fillId="33" borderId="44" xfId="55" applyFont="1" applyFill="1" applyBorder="1" applyAlignment="1">
      <alignment horizontal="center" vertical="center" wrapText="1"/>
      <protection/>
    </xf>
    <xf numFmtId="0" fontId="27" fillId="33" borderId="29" xfId="55" applyFont="1" applyFill="1" applyBorder="1" applyAlignment="1">
      <alignment horizontal="center" vertical="center" wrapText="1"/>
      <protection/>
    </xf>
    <xf numFmtId="0" fontId="27" fillId="33" borderId="58" xfId="55" applyFont="1" applyFill="1" applyBorder="1" applyAlignment="1">
      <alignment horizontal="center" vertical="center" wrapText="1"/>
      <protection/>
    </xf>
    <xf numFmtId="0" fontId="27" fillId="33" borderId="67" xfId="55" applyFont="1" applyFill="1" applyBorder="1" applyAlignment="1">
      <alignment horizontal="center" vertical="center" wrapText="1"/>
      <protection/>
    </xf>
    <xf numFmtId="0" fontId="27" fillId="33" borderId="68" xfId="55" applyFont="1" applyFill="1" applyBorder="1" applyAlignment="1">
      <alignment horizontal="center" vertical="center"/>
      <protection/>
    </xf>
    <xf numFmtId="0" fontId="27" fillId="33" borderId="56" xfId="55" applyFont="1" applyFill="1" applyBorder="1" applyAlignment="1">
      <alignment horizontal="center" vertical="center"/>
      <protection/>
    </xf>
    <xf numFmtId="0" fontId="27" fillId="33" borderId="66" xfId="55" applyFont="1" applyFill="1" applyBorder="1" applyAlignment="1">
      <alignment horizontal="center" vertical="center"/>
      <protection/>
    </xf>
    <xf numFmtId="0" fontId="27" fillId="33" borderId="72" xfId="55" applyFont="1" applyFill="1" applyBorder="1" applyAlignment="1">
      <alignment horizontal="center" vertical="center" wrapText="1"/>
      <protection/>
    </xf>
    <xf numFmtId="0" fontId="27" fillId="33" borderId="15" xfId="55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/>
      <protection/>
    </xf>
    <xf numFmtId="4" fontId="14" fillId="0" borderId="10" xfId="0" applyNumberFormat="1" applyFont="1" applyBorder="1" applyAlignment="1" applyProtection="1">
      <alignment horizontal="center" textRotation="90" wrapText="1"/>
      <protection/>
    </xf>
    <xf numFmtId="0" fontId="16" fillId="0" borderId="13" xfId="0" applyFont="1" applyBorder="1" applyAlignment="1" applyProtection="1">
      <alignment horizontal="center" textRotation="90" wrapText="1"/>
      <protection/>
    </xf>
    <xf numFmtId="0" fontId="16" fillId="0" borderId="14" xfId="0" applyFont="1" applyBorder="1" applyAlignment="1" applyProtection="1">
      <alignment horizontal="center" textRotation="90" wrapText="1"/>
      <protection/>
    </xf>
    <xf numFmtId="0" fontId="16" fillId="0" borderId="57" xfId="0" applyFont="1" applyBorder="1" applyAlignment="1" applyProtection="1">
      <alignment horizontal="center" textRotation="90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6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textRotation="90" wrapText="1"/>
      <protection/>
    </xf>
    <xf numFmtId="0" fontId="12" fillId="0" borderId="10" xfId="0" applyFont="1" applyBorder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/>
    </xf>
    <xf numFmtId="0" fontId="15" fillId="0" borderId="0" xfId="0" applyFont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 horizontal="center" textRotation="90" wrapText="1"/>
      <protection/>
    </xf>
    <xf numFmtId="0" fontId="10" fillId="0" borderId="13" xfId="0" applyFont="1" applyBorder="1" applyAlignment="1" applyProtection="1">
      <alignment horizontal="center" textRotation="90" wrapText="1"/>
      <protection/>
    </xf>
    <xf numFmtId="0" fontId="10" fillId="0" borderId="14" xfId="0" applyFont="1" applyBorder="1" applyAlignment="1" applyProtection="1">
      <alignment horizontal="center" textRotation="90" wrapText="1"/>
      <protection/>
    </xf>
    <xf numFmtId="0" fontId="10" fillId="0" borderId="57" xfId="0" applyFont="1" applyBorder="1" applyAlignment="1" applyProtection="1">
      <alignment horizontal="center" textRotation="90" wrapText="1"/>
      <protection/>
    </xf>
    <xf numFmtId="0" fontId="10" fillId="0" borderId="11" xfId="0" applyFont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textRotation="90" wrapText="1"/>
      <protection/>
    </xf>
    <xf numFmtId="0" fontId="11" fillId="0" borderId="10" xfId="0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33" fillId="33" borderId="13" xfId="55" applyFont="1" applyFill="1" applyBorder="1" applyAlignment="1">
      <alignment horizontal="center" vertical="center" wrapText="1"/>
      <protection/>
    </xf>
    <xf numFmtId="0" fontId="33" fillId="33" borderId="57" xfId="55" applyFont="1" applyFill="1" applyBorder="1" applyAlignment="1">
      <alignment horizontal="center" vertical="center" wrapText="1"/>
      <protection/>
    </xf>
    <xf numFmtId="0" fontId="33" fillId="33" borderId="14" xfId="55" applyFont="1" applyFill="1" applyBorder="1" applyAlignment="1">
      <alignment horizontal="center" vertical="center" wrapText="1"/>
      <protection/>
    </xf>
    <xf numFmtId="0" fontId="34" fillId="33" borderId="17" xfId="0" applyFont="1" applyFill="1" applyBorder="1" applyAlignment="1" applyProtection="1">
      <alignment horizontal="center" vertical="center" wrapText="1"/>
      <protection locked="0"/>
    </xf>
    <xf numFmtId="0" fontId="34" fillId="33" borderId="15" xfId="0" applyFont="1" applyFill="1" applyBorder="1" applyAlignment="1" applyProtection="1">
      <alignment horizontal="center" vertical="center" wrapText="1"/>
      <protection locked="0"/>
    </xf>
    <xf numFmtId="0" fontId="34" fillId="33" borderId="17" xfId="0" applyFont="1" applyFill="1" applyBorder="1" applyAlignment="1" applyProtection="1">
      <alignment horizontal="center" vertical="center"/>
      <protection locked="0"/>
    </xf>
    <xf numFmtId="0" fontId="34" fillId="33" borderId="15" xfId="0" applyFont="1" applyFill="1" applyBorder="1" applyAlignment="1" applyProtection="1">
      <alignment horizontal="center" vertical="center"/>
      <protection locked="0"/>
    </xf>
    <xf numFmtId="0" fontId="34" fillId="33" borderId="12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57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 applyProtection="1">
      <alignment horizontal="center" vertical="center" wrapText="1"/>
      <protection locked="0"/>
    </xf>
    <xf numFmtId="0" fontId="34" fillId="33" borderId="17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33" borderId="13" xfId="55" applyFont="1" applyFill="1" applyBorder="1" applyAlignment="1">
      <alignment horizontal="center" vertical="center"/>
      <protection/>
    </xf>
    <xf numFmtId="0" fontId="33" fillId="33" borderId="57" xfId="55" applyFont="1" applyFill="1" applyBorder="1" applyAlignment="1">
      <alignment horizontal="center" vertical="center"/>
      <protection/>
    </xf>
    <xf numFmtId="0" fontId="33" fillId="33" borderId="14" xfId="55" applyFont="1" applyFill="1" applyBorder="1" applyAlignment="1">
      <alignment horizontal="center" vertical="center"/>
      <protection/>
    </xf>
    <xf numFmtId="0" fontId="33" fillId="33" borderId="17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29" fillId="33" borderId="0" xfId="55" applyFont="1" applyFill="1" applyAlignment="1">
      <alignment horizontal="center" vertical="center"/>
      <protection/>
    </xf>
    <xf numFmtId="0" fontId="81" fillId="33" borderId="17" xfId="0" applyFont="1" applyFill="1" applyBorder="1" applyAlignment="1" applyProtection="1">
      <alignment horizontal="center" vertical="center" wrapText="1"/>
      <protection locked="0"/>
    </xf>
    <xf numFmtId="0" fontId="81" fillId="33" borderId="15" xfId="0" applyFont="1" applyFill="1" applyBorder="1" applyAlignment="1" applyProtection="1">
      <alignment horizontal="center" vertical="center" wrapText="1"/>
      <protection locked="0"/>
    </xf>
    <xf numFmtId="0" fontId="34" fillId="33" borderId="10" xfId="0" applyFont="1" applyFill="1" applyBorder="1" applyAlignment="1" applyProtection="1">
      <alignment horizontal="center" vertical="center" wrapText="1"/>
      <protection locked="0"/>
    </xf>
    <xf numFmtId="0" fontId="34" fillId="33" borderId="10" xfId="0" applyFont="1" applyFill="1" applyBorder="1" applyAlignment="1">
      <alignment horizontal="center" vertical="center"/>
    </xf>
    <xf numFmtId="0" fontId="28" fillId="33" borderId="0" xfId="55" applyFont="1" applyFill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BK_ZO1998" xfId="54"/>
    <cellStyle name="Обычный_расчет и распределение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N879"/>
  <sheetViews>
    <sheetView zoomScale="70" zoomScaleNormal="70" zoomScaleSheetLayoutView="100" zoomScalePageLayoutView="0" workbookViewId="0" topLeftCell="A1">
      <pane xSplit="32" ySplit="5" topLeftCell="AH627" activePane="bottomRight" state="frozen"/>
      <selection pane="topLeft" activeCell="A1" sqref="A1"/>
      <selection pane="topRight" activeCell="AG1" sqref="AG1"/>
      <selection pane="bottomLeft" activeCell="A6" sqref="A6"/>
      <selection pane="bottomRight" activeCell="AJ560" sqref="AJ560"/>
    </sheetView>
  </sheetViews>
  <sheetFormatPr defaultColWidth="8.796875" defaultRowHeight="15"/>
  <cols>
    <col min="1" max="1" width="6.8984375" style="115" customWidth="1"/>
    <col min="2" max="2" width="4.8984375" style="115" customWidth="1"/>
    <col min="3" max="3" width="2.796875" style="397" customWidth="1"/>
    <col min="4" max="4" width="19.19921875" style="79" customWidth="1"/>
    <col min="5" max="5" width="6.8984375" style="160" bestFit="1" customWidth="1"/>
    <col min="6" max="6" width="3.19921875" style="160" customWidth="1"/>
    <col min="7" max="9" width="2.59765625" style="79" customWidth="1"/>
    <col min="10" max="11" width="2.796875" style="79" customWidth="1"/>
    <col min="12" max="12" width="2.8984375" style="79" customWidth="1"/>
    <col min="13" max="21" width="2.59765625" style="79" customWidth="1"/>
    <col min="22" max="22" width="2.8984375" style="79" customWidth="1"/>
    <col min="23" max="24" width="2.59765625" style="79" customWidth="1"/>
    <col min="25" max="25" width="3" style="79" customWidth="1"/>
    <col min="26" max="26" width="2.8984375" style="79" customWidth="1"/>
    <col min="27" max="31" width="2.59765625" style="79" customWidth="1"/>
    <col min="32" max="32" width="3.69921875" style="79" customWidth="1"/>
    <col min="33" max="33" width="2.69921875" style="171" hidden="1" customWidth="1"/>
    <col min="34" max="34" width="3.59765625" style="79" customWidth="1"/>
    <col min="35" max="35" width="3.796875" style="79" customWidth="1"/>
    <col min="36" max="37" width="3.59765625" style="79" bestFit="1" customWidth="1"/>
    <col min="38" max="38" width="3.8984375" style="79" customWidth="1"/>
    <col min="39" max="39" width="3.59765625" style="79" bestFit="1" customWidth="1"/>
    <col min="40" max="40" width="4" style="79" customWidth="1"/>
    <col min="41" max="42" width="3.796875" style="79" customWidth="1"/>
    <col min="43" max="43" width="3.8984375" style="79" customWidth="1"/>
    <col min="44" max="44" width="3.59765625" style="79" bestFit="1" customWidth="1"/>
    <col min="45" max="45" width="2.8984375" style="79" customWidth="1"/>
    <col min="46" max="46" width="3.296875" style="79" customWidth="1"/>
    <col min="47" max="47" width="3.09765625" style="79" customWidth="1"/>
    <col min="48" max="48" width="3.59765625" style="79" bestFit="1" customWidth="1"/>
    <col min="49" max="49" width="3.796875" style="79" customWidth="1"/>
    <col min="50" max="50" width="3.59765625" style="79" bestFit="1" customWidth="1"/>
    <col min="51" max="51" width="3.3984375" style="79" customWidth="1"/>
    <col min="52" max="52" width="2.796875" style="79" customWidth="1"/>
    <col min="53" max="56" width="3.59765625" style="79" bestFit="1" customWidth="1"/>
    <col min="57" max="57" width="3.296875" style="79" customWidth="1"/>
    <col min="58" max="82" width="2.8984375" style="79" customWidth="1"/>
    <col min="83" max="83" width="2.8984375" style="115" customWidth="1"/>
    <col min="84" max="85" width="2.8984375" style="79" customWidth="1"/>
    <col min="86" max="89" width="2.8984375" style="115" customWidth="1"/>
    <col min="90" max="90" width="6.8984375" style="115" customWidth="1"/>
    <col min="91" max="91" width="13.8984375" style="115" customWidth="1"/>
    <col min="92" max="16384" width="8.8984375" style="115" customWidth="1"/>
  </cols>
  <sheetData>
    <row r="1" spans="1:89" ht="10.5" thickBot="1">
      <c r="A1" s="428" t="s">
        <v>415</v>
      </c>
      <c r="B1" s="428" t="s">
        <v>414</v>
      </c>
      <c r="C1" s="437" t="s">
        <v>2</v>
      </c>
      <c r="D1" s="458" t="s">
        <v>73</v>
      </c>
      <c r="E1" s="461" t="s">
        <v>95</v>
      </c>
      <c r="F1" s="464" t="s">
        <v>413</v>
      </c>
      <c r="G1" s="464" t="s">
        <v>5</v>
      </c>
      <c r="H1" s="444" t="s">
        <v>6</v>
      </c>
      <c r="I1" s="446"/>
      <c r="J1" s="437" t="s">
        <v>383</v>
      </c>
      <c r="K1" s="438"/>
      <c r="L1" s="437" t="s">
        <v>393</v>
      </c>
      <c r="M1" s="438"/>
      <c r="N1" s="444" t="s">
        <v>392</v>
      </c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6"/>
      <c r="AG1" s="334" t="s">
        <v>63</v>
      </c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6"/>
    </row>
    <row r="2" spans="1:89" s="159" customFormat="1" ht="30.75" customHeight="1">
      <c r="A2" s="429"/>
      <c r="B2" s="429"/>
      <c r="C2" s="456"/>
      <c r="D2" s="459"/>
      <c r="E2" s="462"/>
      <c r="F2" s="465"/>
      <c r="G2" s="465"/>
      <c r="H2" s="467"/>
      <c r="I2" s="468"/>
      <c r="J2" s="439"/>
      <c r="K2" s="440"/>
      <c r="L2" s="439"/>
      <c r="M2" s="440"/>
      <c r="N2" s="450" t="s">
        <v>416</v>
      </c>
      <c r="O2" s="452"/>
      <c r="P2" s="450" t="s">
        <v>384</v>
      </c>
      <c r="Q2" s="452"/>
      <c r="R2" s="450" t="s">
        <v>385</v>
      </c>
      <c r="S2" s="452"/>
      <c r="T2" s="431" t="s">
        <v>412</v>
      </c>
      <c r="U2" s="450" t="s">
        <v>386</v>
      </c>
      <c r="V2" s="452"/>
      <c r="W2" s="431" t="s">
        <v>77</v>
      </c>
      <c r="X2" s="431" t="s">
        <v>15</v>
      </c>
      <c r="Y2" s="431" t="s">
        <v>16</v>
      </c>
      <c r="Z2" s="450" t="s">
        <v>387</v>
      </c>
      <c r="AA2" s="451"/>
      <c r="AB2" s="451"/>
      <c r="AC2" s="452"/>
      <c r="AD2" s="431" t="s">
        <v>18</v>
      </c>
      <c r="AE2" s="453" t="s">
        <v>388</v>
      </c>
      <c r="AF2" s="434" t="s">
        <v>20</v>
      </c>
      <c r="AG2" s="441" t="s">
        <v>152</v>
      </c>
      <c r="AH2" s="431" t="s">
        <v>71</v>
      </c>
      <c r="AI2" s="431" t="s">
        <v>151</v>
      </c>
      <c r="AJ2" s="431" t="s">
        <v>304</v>
      </c>
      <c r="AK2" s="431" t="s">
        <v>249</v>
      </c>
      <c r="AL2" s="431" t="s">
        <v>195</v>
      </c>
      <c r="AM2" s="431" t="s">
        <v>81</v>
      </c>
      <c r="AN2" s="431" t="s">
        <v>246</v>
      </c>
      <c r="AO2" s="431" t="s">
        <v>156</v>
      </c>
      <c r="AP2" s="431" t="s">
        <v>142</v>
      </c>
      <c r="AQ2" s="431" t="s">
        <v>145</v>
      </c>
      <c r="AR2" s="431" t="s">
        <v>297</v>
      </c>
      <c r="AS2" s="431" t="s">
        <v>247</v>
      </c>
      <c r="AT2" s="431" t="s">
        <v>149</v>
      </c>
      <c r="AU2" s="431" t="s">
        <v>144</v>
      </c>
      <c r="AV2" s="431" t="s">
        <v>196</v>
      </c>
      <c r="AW2" s="431" t="s">
        <v>197</v>
      </c>
      <c r="AX2" s="431" t="s">
        <v>150</v>
      </c>
      <c r="AY2" s="431" t="s">
        <v>79</v>
      </c>
      <c r="AZ2" s="431" t="s">
        <v>191</v>
      </c>
      <c r="BA2" s="431" t="s">
        <v>129</v>
      </c>
      <c r="BB2" s="431" t="s">
        <v>154</v>
      </c>
      <c r="BC2" s="431" t="s">
        <v>72</v>
      </c>
      <c r="BD2" s="431" t="s">
        <v>243</v>
      </c>
      <c r="BE2" s="431" t="s">
        <v>146</v>
      </c>
      <c r="BF2" s="431" t="s">
        <v>218</v>
      </c>
      <c r="BG2" s="431" t="s">
        <v>303</v>
      </c>
      <c r="BH2" s="431" t="s">
        <v>157</v>
      </c>
      <c r="BI2" s="431" t="s">
        <v>222</v>
      </c>
      <c r="BJ2" s="431" t="s">
        <v>109</v>
      </c>
      <c r="BK2" s="431" t="s">
        <v>80</v>
      </c>
      <c r="BL2" s="431" t="s">
        <v>155</v>
      </c>
      <c r="BM2" s="431" t="s">
        <v>153</v>
      </c>
      <c r="BN2" s="431" t="s">
        <v>193</v>
      </c>
      <c r="BO2" s="431" t="s">
        <v>251</v>
      </c>
      <c r="BP2" s="431" t="s">
        <v>124</v>
      </c>
      <c r="BQ2" s="431" t="s">
        <v>143</v>
      </c>
      <c r="BR2" s="431" t="s">
        <v>208</v>
      </c>
      <c r="BS2" s="431" t="s">
        <v>147</v>
      </c>
      <c r="BT2" s="431" t="s">
        <v>248</v>
      </c>
      <c r="BU2" s="431" t="s">
        <v>245</v>
      </c>
      <c r="BV2" s="431" t="s">
        <v>148</v>
      </c>
      <c r="BW2" s="431" t="s">
        <v>250</v>
      </c>
      <c r="BX2" s="431" t="s">
        <v>78</v>
      </c>
      <c r="BY2" s="431" t="s">
        <v>368</v>
      </c>
      <c r="BZ2" s="431" t="s">
        <v>244</v>
      </c>
      <c r="CA2" s="431" t="s">
        <v>367</v>
      </c>
      <c r="CB2" s="431" t="s">
        <v>382</v>
      </c>
      <c r="CC2" s="431" t="s">
        <v>394</v>
      </c>
      <c r="CD2" s="431" t="s">
        <v>396</v>
      </c>
      <c r="CE2" s="431" t="s">
        <v>395</v>
      </c>
      <c r="CF2" s="431" t="s">
        <v>25</v>
      </c>
      <c r="CG2" s="431" t="s">
        <v>76</v>
      </c>
      <c r="CH2" s="431"/>
      <c r="CI2" s="374"/>
      <c r="CJ2" s="431"/>
      <c r="CK2" s="447"/>
    </row>
    <row r="3" spans="1:89" s="159" customFormat="1" ht="9.75" customHeight="1">
      <c r="A3" s="429"/>
      <c r="B3" s="429"/>
      <c r="C3" s="456"/>
      <c r="D3" s="459"/>
      <c r="E3" s="462"/>
      <c r="F3" s="465"/>
      <c r="G3" s="465"/>
      <c r="H3" s="431" t="s">
        <v>26</v>
      </c>
      <c r="I3" s="431" t="s">
        <v>391</v>
      </c>
      <c r="J3" s="431" t="s">
        <v>26</v>
      </c>
      <c r="K3" s="431" t="s">
        <v>391</v>
      </c>
      <c r="L3" s="431" t="s">
        <v>26</v>
      </c>
      <c r="M3" s="431" t="s">
        <v>390</v>
      </c>
      <c r="N3" s="431" t="s">
        <v>26</v>
      </c>
      <c r="O3" s="431" t="s">
        <v>30</v>
      </c>
      <c r="P3" s="431" t="s">
        <v>31</v>
      </c>
      <c r="Q3" s="431" t="s">
        <v>389</v>
      </c>
      <c r="R3" s="431" t="s">
        <v>33</v>
      </c>
      <c r="S3" s="431" t="s">
        <v>34</v>
      </c>
      <c r="T3" s="432"/>
      <c r="U3" s="431" t="s">
        <v>35</v>
      </c>
      <c r="V3" s="431" t="s">
        <v>114</v>
      </c>
      <c r="W3" s="432"/>
      <c r="X3" s="432"/>
      <c r="Y3" s="432"/>
      <c r="Z3" s="431" t="s">
        <v>417</v>
      </c>
      <c r="AA3" s="431" t="s">
        <v>418</v>
      </c>
      <c r="AB3" s="431" t="s">
        <v>419</v>
      </c>
      <c r="AC3" s="431" t="s">
        <v>420</v>
      </c>
      <c r="AD3" s="432"/>
      <c r="AE3" s="454"/>
      <c r="AF3" s="435"/>
      <c r="AG3" s="44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374"/>
      <c r="CJ3" s="432"/>
      <c r="CK3" s="448"/>
    </row>
    <row r="4" spans="1:92" s="376" customFormat="1" ht="47.25" customHeight="1" thickBot="1">
      <c r="A4" s="430"/>
      <c r="B4" s="430"/>
      <c r="C4" s="457"/>
      <c r="D4" s="460"/>
      <c r="E4" s="463"/>
      <c r="F4" s="466"/>
      <c r="G4" s="466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55"/>
      <c r="AF4" s="436"/>
      <c r="AG4" s="44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3"/>
      <c r="CI4" s="375"/>
      <c r="CJ4" s="433"/>
      <c r="CK4" s="449"/>
      <c r="CN4" s="376" t="s">
        <v>408</v>
      </c>
    </row>
    <row r="5" spans="1:89" s="79" customFormat="1" ht="10.5" thickBot="1">
      <c r="A5" s="400">
        <v>2</v>
      </c>
      <c r="B5" s="400">
        <v>1</v>
      </c>
      <c r="C5" s="401">
        <v>4</v>
      </c>
      <c r="D5" s="402">
        <v>5</v>
      </c>
      <c r="E5" s="333">
        <v>6</v>
      </c>
      <c r="F5" s="190">
        <v>7</v>
      </c>
      <c r="G5" s="190">
        <v>8</v>
      </c>
      <c r="H5" s="190">
        <v>9</v>
      </c>
      <c r="I5" s="190">
        <v>10</v>
      </c>
      <c r="J5" s="190">
        <v>11</v>
      </c>
      <c r="K5" s="190">
        <v>12</v>
      </c>
      <c r="L5" s="190">
        <v>13</v>
      </c>
      <c r="M5" s="190">
        <v>14</v>
      </c>
      <c r="N5" s="190">
        <v>15</v>
      </c>
      <c r="O5" s="190">
        <v>16</v>
      </c>
      <c r="P5" s="190">
        <v>17</v>
      </c>
      <c r="Q5" s="190">
        <v>18</v>
      </c>
      <c r="R5" s="190">
        <v>19</v>
      </c>
      <c r="S5" s="190">
        <v>20</v>
      </c>
      <c r="T5" s="190">
        <v>21</v>
      </c>
      <c r="U5" s="190">
        <v>22</v>
      </c>
      <c r="V5" s="190">
        <v>23</v>
      </c>
      <c r="W5" s="190">
        <v>24</v>
      </c>
      <c r="X5" s="190">
        <v>25</v>
      </c>
      <c r="Y5" s="190">
        <v>26</v>
      </c>
      <c r="Z5" s="190">
        <v>27</v>
      </c>
      <c r="AA5" s="190">
        <v>28</v>
      </c>
      <c r="AB5" s="190">
        <v>29</v>
      </c>
      <c r="AC5" s="190">
        <v>30</v>
      </c>
      <c r="AD5" s="190">
        <v>31</v>
      </c>
      <c r="AE5" s="233">
        <v>32</v>
      </c>
      <c r="AF5" s="234">
        <v>33</v>
      </c>
      <c r="AG5" s="197">
        <v>1</v>
      </c>
      <c r="AH5" s="196">
        <v>2</v>
      </c>
      <c r="AI5" s="197">
        <v>3</v>
      </c>
      <c r="AJ5" s="196">
        <v>4</v>
      </c>
      <c r="AK5" s="197">
        <v>5</v>
      </c>
      <c r="AL5" s="196">
        <v>6</v>
      </c>
      <c r="AM5" s="197">
        <v>7</v>
      </c>
      <c r="AN5" s="196">
        <v>8</v>
      </c>
      <c r="AO5" s="197">
        <v>9</v>
      </c>
      <c r="AP5" s="196">
        <v>10</v>
      </c>
      <c r="AQ5" s="197">
        <v>11</v>
      </c>
      <c r="AR5" s="196">
        <v>12</v>
      </c>
      <c r="AS5" s="197">
        <v>13</v>
      </c>
      <c r="AT5" s="196">
        <v>14</v>
      </c>
      <c r="AU5" s="197">
        <v>15</v>
      </c>
      <c r="AV5" s="196">
        <v>16</v>
      </c>
      <c r="AW5" s="197">
        <v>17</v>
      </c>
      <c r="AX5" s="196">
        <v>18</v>
      </c>
      <c r="AY5" s="197">
        <v>19</v>
      </c>
      <c r="AZ5" s="196">
        <v>20</v>
      </c>
      <c r="BA5" s="197">
        <v>21</v>
      </c>
      <c r="BB5" s="196">
        <v>22</v>
      </c>
      <c r="BC5" s="197">
        <v>23</v>
      </c>
      <c r="BD5" s="196">
        <v>24</v>
      </c>
      <c r="BE5" s="197">
        <v>25</v>
      </c>
      <c r="BF5" s="196">
        <v>26</v>
      </c>
      <c r="BG5" s="197">
        <v>27</v>
      </c>
      <c r="BH5" s="196">
        <v>28</v>
      </c>
      <c r="BI5" s="197">
        <v>29</v>
      </c>
      <c r="BJ5" s="196">
        <v>30</v>
      </c>
      <c r="BK5" s="197">
        <v>31</v>
      </c>
      <c r="BL5" s="196">
        <v>32</v>
      </c>
      <c r="BM5" s="197">
        <v>33</v>
      </c>
      <c r="BN5" s="196">
        <v>34</v>
      </c>
      <c r="BO5" s="197">
        <v>35</v>
      </c>
      <c r="BP5" s="196">
        <v>36</v>
      </c>
      <c r="BQ5" s="197">
        <v>37</v>
      </c>
      <c r="BR5" s="196">
        <v>38</v>
      </c>
      <c r="BS5" s="197">
        <v>39</v>
      </c>
      <c r="BT5" s="196">
        <v>40</v>
      </c>
      <c r="BU5" s="197">
        <v>41</v>
      </c>
      <c r="BV5" s="196">
        <v>42</v>
      </c>
      <c r="BW5" s="197">
        <v>43</v>
      </c>
      <c r="BX5" s="196">
        <v>44</v>
      </c>
      <c r="BY5" s="197">
        <v>45</v>
      </c>
      <c r="BZ5" s="196">
        <v>46</v>
      </c>
      <c r="CA5" s="197">
        <v>49</v>
      </c>
      <c r="CB5" s="196">
        <v>50</v>
      </c>
      <c r="CC5" s="197">
        <v>51</v>
      </c>
      <c r="CD5" s="196">
        <v>52</v>
      </c>
      <c r="CE5" s="197">
        <v>53</v>
      </c>
      <c r="CF5" s="197">
        <v>47</v>
      </c>
      <c r="CG5" s="196">
        <v>48</v>
      </c>
      <c r="CH5" s="196">
        <v>54</v>
      </c>
      <c r="CI5" s="197">
        <v>55</v>
      </c>
      <c r="CJ5" s="196">
        <v>56</v>
      </c>
      <c r="CK5" s="197">
        <v>57</v>
      </c>
    </row>
    <row r="6" spans="1:90" s="155" customFormat="1" ht="9.75" customHeight="1">
      <c r="A6" s="362" t="s">
        <v>331</v>
      </c>
      <c r="B6" s="283" t="s">
        <v>330</v>
      </c>
      <c r="C6" s="199"/>
      <c r="D6" s="221"/>
      <c r="E6" s="221" t="s">
        <v>189</v>
      </c>
      <c r="F6" s="185"/>
      <c r="G6" s="185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7"/>
      <c r="AF6" s="188"/>
      <c r="AG6" s="273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5"/>
      <c r="CL6" s="79" t="b">
        <f>SUM(AG6:CK6)=AF6</f>
        <v>1</v>
      </c>
    </row>
    <row r="7" spans="1:92" s="79" customFormat="1" ht="9.75" customHeight="1">
      <c r="A7" s="363" t="s">
        <v>331</v>
      </c>
      <c r="B7" s="284" t="s">
        <v>330</v>
      </c>
      <c r="C7" s="183">
        <v>1</v>
      </c>
      <c r="D7" s="222" t="s">
        <v>116</v>
      </c>
      <c r="E7" s="353" t="s">
        <v>189</v>
      </c>
      <c r="F7" s="166">
        <v>25</v>
      </c>
      <c r="G7" s="166" t="s">
        <v>104</v>
      </c>
      <c r="H7" s="166"/>
      <c r="I7" s="166"/>
      <c r="J7" s="166">
        <v>60</v>
      </c>
      <c r="K7" s="166">
        <v>60</v>
      </c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61"/>
      <c r="X7" s="61"/>
      <c r="Y7" s="61"/>
      <c r="Z7" s="61"/>
      <c r="AA7" s="61"/>
      <c r="AB7" s="61"/>
      <c r="AC7" s="61"/>
      <c r="AD7" s="61"/>
      <c r="AE7" s="125"/>
      <c r="AF7" s="128">
        <f>SUM(I7,K7,M7:AE7)</f>
        <v>60</v>
      </c>
      <c r="AG7" s="126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>
        <f>AF7</f>
        <v>60</v>
      </c>
      <c r="BR7" s="60"/>
      <c r="BS7" s="60"/>
      <c r="BT7" s="60"/>
      <c r="BU7" s="60"/>
      <c r="BV7" s="60"/>
      <c r="BW7" s="60"/>
      <c r="BX7" s="126"/>
      <c r="BY7" s="126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189"/>
      <c r="CL7" s="79" t="b">
        <f aca="true" t="shared" si="0" ref="CL7:CL70">SUM(AG7:CK7)=AF7</f>
        <v>1</v>
      </c>
      <c r="CN7" s="389">
        <f>(I7+K7+M7)/2/16</f>
        <v>1.875</v>
      </c>
    </row>
    <row r="8" spans="1:92" s="79" customFormat="1" ht="9.75" customHeight="1">
      <c r="A8" s="363" t="s">
        <v>331</v>
      </c>
      <c r="B8" s="284" t="s">
        <v>330</v>
      </c>
      <c r="C8" s="183">
        <v>2</v>
      </c>
      <c r="D8" s="222" t="s">
        <v>117</v>
      </c>
      <c r="E8" s="353" t="s">
        <v>189</v>
      </c>
      <c r="F8" s="166">
        <v>25</v>
      </c>
      <c r="G8" s="166" t="s">
        <v>104</v>
      </c>
      <c r="H8" s="166"/>
      <c r="I8" s="166"/>
      <c r="J8" s="166">
        <v>40</v>
      </c>
      <c r="K8" s="166">
        <v>40</v>
      </c>
      <c r="L8" s="166"/>
      <c r="M8" s="166"/>
      <c r="N8" s="61"/>
      <c r="O8" s="61"/>
      <c r="P8" s="64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125"/>
      <c r="AF8" s="128">
        <f aca="true" t="shared" si="1" ref="AF8:AF42">SUM(I8,K8,M8:AE8)</f>
        <v>40</v>
      </c>
      <c r="AG8" s="126"/>
      <c r="AH8" s="60"/>
      <c r="AI8" s="60"/>
      <c r="AJ8" s="60"/>
      <c r="AK8" s="60"/>
      <c r="AL8" s="60"/>
      <c r="AM8" s="60"/>
      <c r="AN8" s="60"/>
      <c r="AO8" s="60"/>
      <c r="AP8" s="60"/>
      <c r="AQ8" s="65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>
        <f>AF8</f>
        <v>40</v>
      </c>
      <c r="BR8" s="60"/>
      <c r="BS8" s="60"/>
      <c r="BT8" s="60"/>
      <c r="BU8" s="60"/>
      <c r="BV8" s="60"/>
      <c r="BW8" s="60"/>
      <c r="BX8" s="126"/>
      <c r="BY8" s="126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189"/>
      <c r="CL8" s="79" t="b">
        <f t="shared" si="0"/>
        <v>1</v>
      </c>
      <c r="CN8" s="389">
        <f aca="true" t="shared" si="2" ref="CN8:CN71">(I8+K8+M8)/2/16</f>
        <v>1.25</v>
      </c>
    </row>
    <row r="9" spans="1:92" s="79" customFormat="1" ht="9.75" customHeight="1">
      <c r="A9" s="363" t="s">
        <v>331</v>
      </c>
      <c r="B9" s="284" t="s">
        <v>330</v>
      </c>
      <c r="C9" s="183">
        <v>3</v>
      </c>
      <c r="D9" s="223" t="s">
        <v>113</v>
      </c>
      <c r="E9" s="353" t="s">
        <v>189</v>
      </c>
      <c r="F9" s="166">
        <v>25</v>
      </c>
      <c r="G9" s="166" t="s">
        <v>104</v>
      </c>
      <c r="H9" s="166"/>
      <c r="I9" s="166"/>
      <c r="J9" s="166">
        <v>60</v>
      </c>
      <c r="K9" s="166">
        <v>60</v>
      </c>
      <c r="L9" s="166"/>
      <c r="M9" s="166"/>
      <c r="N9" s="61"/>
      <c r="O9" s="61"/>
      <c r="P9" s="64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125"/>
      <c r="AF9" s="128">
        <f t="shared" si="1"/>
        <v>60</v>
      </c>
      <c r="AG9" s="126"/>
      <c r="AH9" s="60">
        <f>AF9</f>
        <v>60</v>
      </c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126"/>
      <c r="BY9" s="126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189"/>
      <c r="CL9" s="79" t="b">
        <f t="shared" si="0"/>
        <v>1</v>
      </c>
      <c r="CN9" s="389">
        <f t="shared" si="2"/>
        <v>1.875</v>
      </c>
    </row>
    <row r="10" spans="1:92" s="79" customFormat="1" ht="9.75" customHeight="1">
      <c r="A10" s="363" t="s">
        <v>331</v>
      </c>
      <c r="B10" s="284" t="s">
        <v>330</v>
      </c>
      <c r="C10" s="183">
        <v>4</v>
      </c>
      <c r="D10" s="224" t="s">
        <v>134</v>
      </c>
      <c r="E10" s="353" t="s">
        <v>189</v>
      </c>
      <c r="F10" s="166">
        <v>25</v>
      </c>
      <c r="G10" s="166" t="s">
        <v>104</v>
      </c>
      <c r="H10" s="166"/>
      <c r="I10" s="166"/>
      <c r="J10" s="166">
        <v>40</v>
      </c>
      <c r="K10" s="166">
        <v>40</v>
      </c>
      <c r="L10" s="166"/>
      <c r="M10" s="166"/>
      <c r="N10" s="61"/>
      <c r="O10" s="61"/>
      <c r="P10" s="64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125"/>
      <c r="AF10" s="128">
        <f t="shared" si="1"/>
        <v>40</v>
      </c>
      <c r="AG10" s="126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126"/>
      <c r="BY10" s="126"/>
      <c r="BZ10" s="60">
        <f>AF10</f>
        <v>40</v>
      </c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189"/>
      <c r="CL10" s="79" t="b">
        <f t="shared" si="0"/>
        <v>1</v>
      </c>
      <c r="CN10" s="389">
        <f t="shared" si="2"/>
        <v>1.25</v>
      </c>
    </row>
    <row r="11" spans="1:92" s="79" customFormat="1" ht="9.75" customHeight="1">
      <c r="A11" s="363" t="s">
        <v>331</v>
      </c>
      <c r="B11" s="284" t="s">
        <v>330</v>
      </c>
      <c r="C11" s="183">
        <v>5</v>
      </c>
      <c r="D11" s="223" t="s">
        <v>118</v>
      </c>
      <c r="E11" s="353" t="s">
        <v>189</v>
      </c>
      <c r="F11" s="166">
        <v>25</v>
      </c>
      <c r="G11" s="166" t="s">
        <v>104</v>
      </c>
      <c r="H11" s="166"/>
      <c r="I11" s="166"/>
      <c r="J11" s="166">
        <v>60</v>
      </c>
      <c r="K11" s="166">
        <v>120</v>
      </c>
      <c r="L11" s="166"/>
      <c r="M11" s="166"/>
      <c r="N11" s="61"/>
      <c r="O11" s="61"/>
      <c r="P11" s="64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125"/>
      <c r="AF11" s="128">
        <f t="shared" si="1"/>
        <v>120</v>
      </c>
      <c r="AG11" s="126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>
        <v>60</v>
      </c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>
        <v>60</v>
      </c>
      <c r="BV11" s="60"/>
      <c r="BW11" s="60"/>
      <c r="BX11" s="126"/>
      <c r="BY11" s="126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189"/>
      <c r="CL11" s="79" t="b">
        <f t="shared" si="0"/>
        <v>1</v>
      </c>
      <c r="CN11" s="389">
        <f t="shared" si="2"/>
        <v>3.75</v>
      </c>
    </row>
    <row r="12" spans="1:92" s="79" customFormat="1" ht="9.75" customHeight="1">
      <c r="A12" s="363" t="s">
        <v>331</v>
      </c>
      <c r="B12" s="284" t="s">
        <v>330</v>
      </c>
      <c r="C12" s="183">
        <v>6</v>
      </c>
      <c r="D12" s="223" t="s">
        <v>82</v>
      </c>
      <c r="E12" s="353" t="s">
        <v>189</v>
      </c>
      <c r="F12" s="166">
        <v>25</v>
      </c>
      <c r="G12" s="166" t="s">
        <v>104</v>
      </c>
      <c r="H12" s="166"/>
      <c r="I12" s="166"/>
      <c r="J12" s="166">
        <v>60</v>
      </c>
      <c r="K12" s="166">
        <v>60</v>
      </c>
      <c r="L12" s="166"/>
      <c r="M12" s="166"/>
      <c r="N12" s="61"/>
      <c r="O12" s="61"/>
      <c r="P12" s="64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125"/>
      <c r="AF12" s="128">
        <f t="shared" si="1"/>
        <v>60</v>
      </c>
      <c r="AG12" s="126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>
        <f>AF12</f>
        <v>60</v>
      </c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126"/>
      <c r="BY12" s="126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189"/>
      <c r="CL12" s="79" t="b">
        <f t="shared" si="0"/>
        <v>1</v>
      </c>
      <c r="CN12" s="389">
        <f t="shared" si="2"/>
        <v>1.875</v>
      </c>
    </row>
    <row r="13" spans="1:92" s="79" customFormat="1" ht="9.75" customHeight="1">
      <c r="A13" s="363" t="s">
        <v>331</v>
      </c>
      <c r="B13" s="284" t="s">
        <v>330</v>
      </c>
      <c r="C13" s="183">
        <v>7</v>
      </c>
      <c r="D13" s="223" t="s">
        <v>135</v>
      </c>
      <c r="E13" s="353" t="s">
        <v>189</v>
      </c>
      <c r="F13" s="166">
        <v>25</v>
      </c>
      <c r="G13" s="166" t="s">
        <v>104</v>
      </c>
      <c r="H13" s="166"/>
      <c r="I13" s="166"/>
      <c r="J13" s="166">
        <v>100</v>
      </c>
      <c r="K13" s="166">
        <v>100</v>
      </c>
      <c r="L13" s="166"/>
      <c r="M13" s="166"/>
      <c r="N13" s="61"/>
      <c r="O13" s="61"/>
      <c r="P13" s="64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125"/>
      <c r="AF13" s="128">
        <f t="shared" si="1"/>
        <v>100</v>
      </c>
      <c r="AG13" s="126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>
        <f>AF13</f>
        <v>100</v>
      </c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126"/>
      <c r="BY13" s="126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189"/>
      <c r="CL13" s="79" t="b">
        <f t="shared" si="0"/>
        <v>1</v>
      </c>
      <c r="CN13" s="389">
        <f t="shared" si="2"/>
        <v>3.125</v>
      </c>
    </row>
    <row r="14" spans="1:92" s="79" customFormat="1" ht="9.75" customHeight="1">
      <c r="A14" s="363" t="s">
        <v>331</v>
      </c>
      <c r="B14" s="284" t="s">
        <v>330</v>
      </c>
      <c r="C14" s="183">
        <v>8</v>
      </c>
      <c r="D14" s="226" t="s">
        <v>160</v>
      </c>
      <c r="E14" s="353" t="s">
        <v>189</v>
      </c>
      <c r="F14" s="166">
        <v>25</v>
      </c>
      <c r="G14" s="166" t="s">
        <v>104</v>
      </c>
      <c r="H14" s="166"/>
      <c r="I14" s="166"/>
      <c r="J14" s="166">
        <v>60</v>
      </c>
      <c r="K14" s="166">
        <v>60</v>
      </c>
      <c r="L14" s="166"/>
      <c r="M14" s="166"/>
      <c r="N14" s="61"/>
      <c r="O14" s="61"/>
      <c r="P14" s="64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125"/>
      <c r="AF14" s="128">
        <f t="shared" si="1"/>
        <v>60</v>
      </c>
      <c r="AG14" s="126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>
        <v>60</v>
      </c>
      <c r="BW14" s="60"/>
      <c r="BX14" s="126"/>
      <c r="BY14" s="126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189"/>
      <c r="CL14" s="79" t="b">
        <f t="shared" si="0"/>
        <v>1</v>
      </c>
      <c r="CN14" s="389">
        <f t="shared" si="2"/>
        <v>1.875</v>
      </c>
    </row>
    <row r="15" spans="1:92" s="79" customFormat="1" ht="9.75" customHeight="1">
      <c r="A15" s="363" t="s">
        <v>331</v>
      </c>
      <c r="B15" s="284" t="s">
        <v>330</v>
      </c>
      <c r="C15" s="183">
        <v>9</v>
      </c>
      <c r="D15" s="223" t="s">
        <v>136</v>
      </c>
      <c r="E15" s="353" t="s">
        <v>189</v>
      </c>
      <c r="F15" s="166">
        <v>25</v>
      </c>
      <c r="G15" s="166" t="s">
        <v>104</v>
      </c>
      <c r="H15" s="166"/>
      <c r="I15" s="166"/>
      <c r="J15" s="166">
        <v>20</v>
      </c>
      <c r="K15" s="166">
        <v>20</v>
      </c>
      <c r="L15" s="166"/>
      <c r="M15" s="166"/>
      <c r="N15" s="61"/>
      <c r="O15" s="61"/>
      <c r="P15" s="64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125"/>
      <c r="AF15" s="128">
        <f t="shared" si="1"/>
        <v>20</v>
      </c>
      <c r="AG15" s="126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>
        <f>AF15</f>
        <v>20</v>
      </c>
      <c r="BT15" s="60"/>
      <c r="BU15" s="60"/>
      <c r="BV15" s="60"/>
      <c r="BW15" s="60"/>
      <c r="BX15" s="126"/>
      <c r="BY15" s="126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189"/>
      <c r="CL15" s="79" t="b">
        <f t="shared" si="0"/>
        <v>1</v>
      </c>
      <c r="CN15" s="389">
        <f t="shared" si="2"/>
        <v>0.625</v>
      </c>
    </row>
    <row r="16" spans="1:92" s="79" customFormat="1" ht="9.75" customHeight="1">
      <c r="A16" s="363" t="s">
        <v>331</v>
      </c>
      <c r="B16" s="284" t="s">
        <v>330</v>
      </c>
      <c r="C16" s="183">
        <v>10</v>
      </c>
      <c r="D16" s="223" t="s">
        <v>120</v>
      </c>
      <c r="E16" s="353" t="s">
        <v>189</v>
      </c>
      <c r="F16" s="166">
        <v>25</v>
      </c>
      <c r="G16" s="166" t="s">
        <v>104</v>
      </c>
      <c r="H16" s="166"/>
      <c r="I16" s="166"/>
      <c r="J16" s="166">
        <v>40</v>
      </c>
      <c r="K16" s="166">
        <v>40</v>
      </c>
      <c r="L16" s="166"/>
      <c r="M16" s="166"/>
      <c r="N16" s="61"/>
      <c r="O16" s="61"/>
      <c r="P16" s="64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125"/>
      <c r="AF16" s="128">
        <f t="shared" si="1"/>
        <v>40</v>
      </c>
      <c r="AG16" s="126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>
        <v>40</v>
      </c>
      <c r="BQ16" s="60"/>
      <c r="BR16" s="60"/>
      <c r="BS16" s="60"/>
      <c r="BT16" s="60"/>
      <c r="BU16" s="60"/>
      <c r="BV16" s="60"/>
      <c r="BW16" s="60"/>
      <c r="BX16" s="126"/>
      <c r="BY16" s="126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189"/>
      <c r="CL16" s="79" t="b">
        <f t="shared" si="0"/>
        <v>1</v>
      </c>
      <c r="CN16" s="389">
        <f t="shared" si="2"/>
        <v>1.25</v>
      </c>
    </row>
    <row r="17" spans="1:92" s="79" customFormat="1" ht="9.75" customHeight="1">
      <c r="A17" s="363" t="s">
        <v>331</v>
      </c>
      <c r="B17" s="284" t="s">
        <v>330</v>
      </c>
      <c r="C17" s="183">
        <v>11</v>
      </c>
      <c r="D17" s="223" t="s">
        <v>122</v>
      </c>
      <c r="E17" s="353" t="s">
        <v>189</v>
      </c>
      <c r="F17" s="166">
        <v>25</v>
      </c>
      <c r="G17" s="166" t="s">
        <v>104</v>
      </c>
      <c r="H17" s="166"/>
      <c r="I17" s="166"/>
      <c r="J17" s="166">
        <v>60</v>
      </c>
      <c r="K17" s="166">
        <v>60</v>
      </c>
      <c r="L17" s="166"/>
      <c r="M17" s="166"/>
      <c r="N17" s="61"/>
      <c r="O17" s="61"/>
      <c r="P17" s="64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125"/>
      <c r="AF17" s="128">
        <f t="shared" si="1"/>
        <v>60</v>
      </c>
      <c r="AG17" s="126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>
        <f>AF17</f>
        <v>60</v>
      </c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126"/>
      <c r="BY17" s="126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189"/>
      <c r="CL17" s="79" t="b">
        <f t="shared" si="0"/>
        <v>1</v>
      </c>
      <c r="CN17" s="389">
        <f t="shared" si="2"/>
        <v>1.875</v>
      </c>
    </row>
    <row r="18" spans="1:92" s="79" customFormat="1" ht="9.75" customHeight="1">
      <c r="A18" s="363" t="s">
        <v>331</v>
      </c>
      <c r="B18" s="284" t="s">
        <v>330</v>
      </c>
      <c r="C18" s="183">
        <v>12</v>
      </c>
      <c r="D18" s="223" t="s">
        <v>84</v>
      </c>
      <c r="E18" s="353" t="s">
        <v>189</v>
      </c>
      <c r="F18" s="166">
        <v>25</v>
      </c>
      <c r="G18" s="166" t="s">
        <v>104</v>
      </c>
      <c r="H18" s="166"/>
      <c r="I18" s="166"/>
      <c r="J18" s="166">
        <v>40</v>
      </c>
      <c r="K18" s="166">
        <v>40</v>
      </c>
      <c r="L18" s="166"/>
      <c r="M18" s="166"/>
      <c r="N18" s="61"/>
      <c r="O18" s="61"/>
      <c r="P18" s="64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125"/>
      <c r="AF18" s="128">
        <f t="shared" si="1"/>
        <v>40</v>
      </c>
      <c r="AG18" s="126"/>
      <c r="AH18" s="60"/>
      <c r="AI18" s="60"/>
      <c r="AJ18" s="60"/>
      <c r="AK18" s="60"/>
      <c r="AL18" s="60"/>
      <c r="AM18" s="60"/>
      <c r="AN18" s="60">
        <f>AF18</f>
        <v>40</v>
      </c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126"/>
      <c r="BY18" s="126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189"/>
      <c r="CL18" s="79" t="b">
        <f t="shared" si="0"/>
        <v>1</v>
      </c>
      <c r="CN18" s="389">
        <f t="shared" si="2"/>
        <v>1.25</v>
      </c>
    </row>
    <row r="19" spans="1:92" s="79" customFormat="1" ht="9.75" customHeight="1">
      <c r="A19" s="363" t="s">
        <v>331</v>
      </c>
      <c r="B19" s="284" t="s">
        <v>330</v>
      </c>
      <c r="C19" s="183">
        <v>13</v>
      </c>
      <c r="D19" s="224" t="s">
        <v>121</v>
      </c>
      <c r="E19" s="353" t="s">
        <v>189</v>
      </c>
      <c r="F19" s="166">
        <v>25</v>
      </c>
      <c r="G19" s="166" t="s">
        <v>104</v>
      </c>
      <c r="H19" s="166"/>
      <c r="I19" s="166"/>
      <c r="J19" s="166">
        <v>40</v>
      </c>
      <c r="K19" s="166">
        <f>J19</f>
        <v>40</v>
      </c>
      <c r="L19" s="166"/>
      <c r="M19" s="166"/>
      <c r="N19" s="61"/>
      <c r="O19" s="61"/>
      <c r="P19" s="64"/>
      <c r="Q19" s="61"/>
      <c r="R19" s="61"/>
      <c r="S19" s="61"/>
      <c r="T19" s="61"/>
      <c r="U19" s="64"/>
      <c r="V19" s="61"/>
      <c r="W19" s="61"/>
      <c r="X19" s="61"/>
      <c r="Y19" s="61"/>
      <c r="Z19" s="61"/>
      <c r="AA19" s="61"/>
      <c r="AB19" s="61"/>
      <c r="AC19" s="61"/>
      <c r="AD19" s="61"/>
      <c r="AE19" s="125"/>
      <c r="AF19" s="128">
        <f t="shared" si="1"/>
        <v>40</v>
      </c>
      <c r="AG19" s="126"/>
      <c r="AH19" s="60"/>
      <c r="AI19" s="60"/>
      <c r="AJ19" s="60"/>
      <c r="AK19" s="60"/>
      <c r="AL19" s="60"/>
      <c r="AM19" s="60"/>
      <c r="AN19" s="60">
        <f>AF19</f>
        <v>40</v>
      </c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126"/>
      <c r="BY19" s="126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189"/>
      <c r="CL19" s="79" t="b">
        <f t="shared" si="0"/>
        <v>1</v>
      </c>
      <c r="CN19" s="389">
        <f t="shared" si="2"/>
        <v>1.25</v>
      </c>
    </row>
    <row r="20" spans="1:92" s="79" customFormat="1" ht="9.75" customHeight="1">
      <c r="A20" s="363" t="s">
        <v>331</v>
      </c>
      <c r="B20" s="284" t="s">
        <v>330</v>
      </c>
      <c r="C20" s="183">
        <v>14</v>
      </c>
      <c r="D20" s="224" t="s">
        <v>111</v>
      </c>
      <c r="E20" s="353" t="s">
        <v>189</v>
      </c>
      <c r="F20" s="166">
        <v>25</v>
      </c>
      <c r="G20" s="166" t="s">
        <v>104</v>
      </c>
      <c r="H20" s="166"/>
      <c r="I20" s="166"/>
      <c r="J20" s="166">
        <v>40</v>
      </c>
      <c r="K20" s="166">
        <v>40</v>
      </c>
      <c r="L20" s="166"/>
      <c r="M20" s="166"/>
      <c r="N20" s="61"/>
      <c r="O20" s="61"/>
      <c r="P20" s="64"/>
      <c r="Q20" s="61"/>
      <c r="R20" s="61"/>
      <c r="S20" s="61"/>
      <c r="T20" s="61"/>
      <c r="U20" s="64"/>
      <c r="V20" s="61"/>
      <c r="W20" s="61"/>
      <c r="X20" s="61"/>
      <c r="Y20" s="61"/>
      <c r="Z20" s="61"/>
      <c r="AA20" s="61"/>
      <c r="AB20" s="61"/>
      <c r="AC20" s="61"/>
      <c r="AD20" s="61"/>
      <c r="AE20" s="125"/>
      <c r="AF20" s="128">
        <f t="shared" si="1"/>
        <v>40</v>
      </c>
      <c r="AG20" s="126"/>
      <c r="AH20" s="60">
        <f>AF20</f>
        <v>40</v>
      </c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126"/>
      <c r="BY20" s="126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189"/>
      <c r="CL20" s="79" t="b">
        <f t="shared" si="0"/>
        <v>1</v>
      </c>
      <c r="CN20" s="389">
        <f t="shared" si="2"/>
        <v>1.25</v>
      </c>
    </row>
    <row r="21" spans="1:92" s="280" customFormat="1" ht="9.75" customHeight="1">
      <c r="A21" s="363" t="s">
        <v>331</v>
      </c>
      <c r="B21" s="284" t="s">
        <v>330</v>
      </c>
      <c r="C21" s="218"/>
      <c r="D21" s="225"/>
      <c r="E21" s="352" t="s">
        <v>131</v>
      </c>
      <c r="F21" s="81"/>
      <c r="G21" s="81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124"/>
      <c r="AF21" s="127"/>
      <c r="AG21" s="276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8"/>
      <c r="CL21" s="79" t="b">
        <f t="shared" si="0"/>
        <v>1</v>
      </c>
      <c r="CN21" s="389">
        <f t="shared" si="2"/>
        <v>0</v>
      </c>
    </row>
    <row r="22" spans="1:92" s="79" customFormat="1" ht="9.75" customHeight="1">
      <c r="A22" s="363" t="s">
        <v>331</v>
      </c>
      <c r="B22" s="284" t="s">
        <v>330</v>
      </c>
      <c r="C22" s="183">
        <v>1</v>
      </c>
      <c r="D22" s="224" t="s">
        <v>85</v>
      </c>
      <c r="E22" s="353" t="s">
        <v>131</v>
      </c>
      <c r="F22" s="166">
        <v>30</v>
      </c>
      <c r="G22" s="166" t="s">
        <v>54</v>
      </c>
      <c r="H22" s="166"/>
      <c r="I22" s="166"/>
      <c r="J22" s="166">
        <v>32</v>
      </c>
      <c r="K22" s="166">
        <v>32</v>
      </c>
      <c r="L22" s="166"/>
      <c r="M22" s="166"/>
      <c r="N22" s="61"/>
      <c r="O22" s="61"/>
      <c r="P22" s="64"/>
      <c r="Q22" s="61"/>
      <c r="R22" s="61"/>
      <c r="S22" s="61"/>
      <c r="T22" s="61"/>
      <c r="U22" s="61"/>
      <c r="V22" s="61"/>
      <c r="W22" s="64">
        <f>0.1*F22</f>
        <v>3</v>
      </c>
      <c r="X22" s="64"/>
      <c r="Y22" s="64">
        <f>0.3*F22</f>
        <v>9</v>
      </c>
      <c r="Z22" s="61"/>
      <c r="AA22" s="61"/>
      <c r="AB22" s="61"/>
      <c r="AC22" s="61"/>
      <c r="AD22" s="61"/>
      <c r="AE22" s="125"/>
      <c r="AF22" s="128">
        <f t="shared" si="1"/>
        <v>44</v>
      </c>
      <c r="AG22" s="126"/>
      <c r="AH22" s="60"/>
      <c r="AI22" s="60"/>
      <c r="AJ22" s="60"/>
      <c r="AK22" s="60">
        <f>AF22</f>
        <v>44</v>
      </c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126"/>
      <c r="BY22" s="126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189"/>
      <c r="CL22" s="79" t="b">
        <f t="shared" si="0"/>
        <v>1</v>
      </c>
      <c r="CN22" s="389">
        <f t="shared" si="2"/>
        <v>1</v>
      </c>
    </row>
    <row r="23" spans="1:92" s="79" customFormat="1" ht="9.75" customHeight="1">
      <c r="A23" s="363" t="s">
        <v>331</v>
      </c>
      <c r="B23" s="284" t="s">
        <v>330</v>
      </c>
      <c r="C23" s="183">
        <v>2</v>
      </c>
      <c r="D23" s="222" t="s">
        <v>113</v>
      </c>
      <c r="E23" s="353" t="s">
        <v>131</v>
      </c>
      <c r="F23" s="166">
        <v>30</v>
      </c>
      <c r="G23" s="166" t="s">
        <v>54</v>
      </c>
      <c r="H23" s="166"/>
      <c r="I23" s="166"/>
      <c r="J23" s="166">
        <v>32</v>
      </c>
      <c r="K23" s="166">
        <v>32</v>
      </c>
      <c r="L23" s="166"/>
      <c r="M23" s="166"/>
      <c r="N23" s="61"/>
      <c r="O23" s="61"/>
      <c r="P23" s="64"/>
      <c r="Q23" s="61"/>
      <c r="R23" s="61"/>
      <c r="S23" s="61"/>
      <c r="T23" s="61"/>
      <c r="U23" s="61"/>
      <c r="V23" s="61"/>
      <c r="W23" s="64">
        <f aca="true" t="shared" si="3" ref="W23:W38">0.1*F23</f>
        <v>3</v>
      </c>
      <c r="X23" s="64"/>
      <c r="Y23" s="64">
        <f aca="true" t="shared" si="4" ref="Y23:Y30">0.3*F23</f>
        <v>9</v>
      </c>
      <c r="Z23" s="61"/>
      <c r="AA23" s="61"/>
      <c r="AB23" s="61"/>
      <c r="AC23" s="61"/>
      <c r="AD23" s="61"/>
      <c r="AE23" s="125"/>
      <c r="AF23" s="128">
        <f t="shared" si="1"/>
        <v>44</v>
      </c>
      <c r="AG23" s="126"/>
      <c r="AH23" s="60">
        <f>AF23</f>
        <v>44</v>
      </c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126"/>
      <c r="BY23" s="126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189"/>
      <c r="CL23" s="79" t="b">
        <f t="shared" si="0"/>
        <v>1</v>
      </c>
      <c r="CN23" s="389">
        <f t="shared" si="2"/>
        <v>1</v>
      </c>
    </row>
    <row r="24" spans="1:92" s="79" customFormat="1" ht="9.75" customHeight="1">
      <c r="A24" s="363" t="s">
        <v>331</v>
      </c>
      <c r="B24" s="284" t="s">
        <v>330</v>
      </c>
      <c r="C24" s="183">
        <v>3</v>
      </c>
      <c r="D24" s="223" t="s">
        <v>118</v>
      </c>
      <c r="E24" s="353" t="s">
        <v>131</v>
      </c>
      <c r="F24" s="166">
        <v>30</v>
      </c>
      <c r="G24" s="166" t="s">
        <v>54</v>
      </c>
      <c r="H24" s="166"/>
      <c r="I24" s="166"/>
      <c r="J24" s="166">
        <v>32</v>
      </c>
      <c r="K24" s="166">
        <v>64</v>
      </c>
      <c r="L24" s="166"/>
      <c r="M24" s="166"/>
      <c r="N24" s="61"/>
      <c r="O24" s="61"/>
      <c r="P24" s="64"/>
      <c r="Q24" s="61"/>
      <c r="R24" s="61"/>
      <c r="S24" s="61"/>
      <c r="T24" s="61"/>
      <c r="U24" s="61"/>
      <c r="V24" s="61"/>
      <c r="W24" s="64">
        <f t="shared" si="3"/>
        <v>3</v>
      </c>
      <c r="X24" s="64"/>
      <c r="Y24" s="64">
        <f t="shared" si="4"/>
        <v>9</v>
      </c>
      <c r="Z24" s="61"/>
      <c r="AA24" s="61"/>
      <c r="AB24" s="61"/>
      <c r="AC24" s="61"/>
      <c r="AD24" s="61"/>
      <c r="AE24" s="125"/>
      <c r="AF24" s="128">
        <f t="shared" si="1"/>
        <v>76</v>
      </c>
      <c r="AG24" s="126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>
        <f>AF24/2</f>
        <v>38</v>
      </c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>
        <f>AF24/2</f>
        <v>38</v>
      </c>
      <c r="BV24" s="60"/>
      <c r="BW24" s="60"/>
      <c r="BX24" s="126"/>
      <c r="BY24" s="126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189"/>
      <c r="CL24" s="79" t="b">
        <f t="shared" si="0"/>
        <v>1</v>
      </c>
      <c r="CN24" s="389">
        <f t="shared" si="2"/>
        <v>2</v>
      </c>
    </row>
    <row r="25" spans="1:92" s="79" customFormat="1" ht="9.75">
      <c r="A25" s="363" t="s">
        <v>331</v>
      </c>
      <c r="B25" s="284" t="s">
        <v>330</v>
      </c>
      <c r="C25" s="183">
        <v>4</v>
      </c>
      <c r="D25" s="222" t="s">
        <v>127</v>
      </c>
      <c r="E25" s="353" t="s">
        <v>131</v>
      </c>
      <c r="F25" s="166">
        <v>30</v>
      </c>
      <c r="G25" s="166" t="s">
        <v>54</v>
      </c>
      <c r="H25" s="166"/>
      <c r="I25" s="166"/>
      <c r="J25" s="166">
        <v>32</v>
      </c>
      <c r="K25" s="166">
        <v>32</v>
      </c>
      <c r="L25" s="166"/>
      <c r="M25" s="166"/>
      <c r="N25" s="61"/>
      <c r="O25" s="61"/>
      <c r="P25" s="64"/>
      <c r="Q25" s="61"/>
      <c r="R25" s="61"/>
      <c r="S25" s="61"/>
      <c r="T25" s="61"/>
      <c r="U25" s="61"/>
      <c r="V25" s="61"/>
      <c r="W25" s="64">
        <f t="shared" si="3"/>
        <v>3</v>
      </c>
      <c r="X25" s="64"/>
      <c r="Y25" s="64">
        <f t="shared" si="4"/>
        <v>9</v>
      </c>
      <c r="Z25" s="61"/>
      <c r="AA25" s="61"/>
      <c r="AB25" s="61"/>
      <c r="AC25" s="61"/>
      <c r="AD25" s="61"/>
      <c r="AE25" s="125"/>
      <c r="AF25" s="128">
        <f t="shared" si="1"/>
        <v>44</v>
      </c>
      <c r="AG25" s="126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>
        <f>AF25</f>
        <v>44</v>
      </c>
      <c r="BX25" s="126"/>
      <c r="BY25" s="126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189"/>
      <c r="CL25" s="79" t="b">
        <f t="shared" si="0"/>
        <v>1</v>
      </c>
      <c r="CN25" s="389">
        <f t="shared" si="2"/>
        <v>1</v>
      </c>
    </row>
    <row r="26" spans="1:92" s="79" customFormat="1" ht="9.75" customHeight="1">
      <c r="A26" s="363" t="s">
        <v>331</v>
      </c>
      <c r="B26" s="284" t="s">
        <v>330</v>
      </c>
      <c r="C26" s="183">
        <v>5</v>
      </c>
      <c r="D26" s="222" t="s">
        <v>252</v>
      </c>
      <c r="E26" s="353" t="s">
        <v>131</v>
      </c>
      <c r="F26" s="166">
        <v>30</v>
      </c>
      <c r="G26" s="166" t="s">
        <v>54</v>
      </c>
      <c r="H26" s="166"/>
      <c r="I26" s="166"/>
      <c r="J26" s="166">
        <v>64</v>
      </c>
      <c r="K26" s="166">
        <v>64</v>
      </c>
      <c r="L26" s="166"/>
      <c r="M26" s="166"/>
      <c r="N26" s="61"/>
      <c r="O26" s="61"/>
      <c r="P26" s="64"/>
      <c r="Q26" s="61"/>
      <c r="R26" s="61"/>
      <c r="S26" s="61"/>
      <c r="T26" s="61"/>
      <c r="U26" s="61"/>
      <c r="V26" s="61"/>
      <c r="W26" s="64">
        <f t="shared" si="3"/>
        <v>3</v>
      </c>
      <c r="X26" s="64"/>
      <c r="Y26" s="64">
        <f t="shared" si="4"/>
        <v>9</v>
      </c>
      <c r="Z26" s="61"/>
      <c r="AA26" s="61"/>
      <c r="AB26" s="61"/>
      <c r="AC26" s="61"/>
      <c r="AD26" s="61"/>
      <c r="AE26" s="125"/>
      <c r="AF26" s="128">
        <f t="shared" si="1"/>
        <v>76</v>
      </c>
      <c r="AG26" s="126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>
        <f>AF26</f>
        <v>76</v>
      </c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126"/>
      <c r="BY26" s="126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189"/>
      <c r="CL26" s="79" t="b">
        <f t="shared" si="0"/>
        <v>1</v>
      </c>
      <c r="CN26" s="389">
        <f t="shared" si="2"/>
        <v>2</v>
      </c>
    </row>
    <row r="27" spans="1:92" s="79" customFormat="1" ht="9.75" customHeight="1">
      <c r="A27" s="363" t="s">
        <v>331</v>
      </c>
      <c r="B27" s="284" t="s">
        <v>330</v>
      </c>
      <c r="C27" s="183">
        <v>6</v>
      </c>
      <c r="D27" s="222" t="s">
        <v>260</v>
      </c>
      <c r="E27" s="353" t="s">
        <v>131</v>
      </c>
      <c r="F27" s="166">
        <v>30</v>
      </c>
      <c r="G27" s="166" t="s">
        <v>54</v>
      </c>
      <c r="H27" s="166"/>
      <c r="I27" s="166"/>
      <c r="J27" s="166">
        <v>72</v>
      </c>
      <c r="K27" s="166">
        <v>72</v>
      </c>
      <c r="L27" s="166"/>
      <c r="M27" s="166"/>
      <c r="N27" s="61"/>
      <c r="O27" s="61"/>
      <c r="P27" s="64"/>
      <c r="Q27" s="61"/>
      <c r="R27" s="61"/>
      <c r="S27" s="61"/>
      <c r="T27" s="61"/>
      <c r="U27" s="61"/>
      <c r="V27" s="61"/>
      <c r="W27" s="64">
        <v>2.5</v>
      </c>
      <c r="X27" s="64"/>
      <c r="Y27" s="64">
        <f t="shared" si="4"/>
        <v>9</v>
      </c>
      <c r="Z27" s="61"/>
      <c r="AA27" s="61"/>
      <c r="AB27" s="61"/>
      <c r="AC27" s="61"/>
      <c r="AD27" s="61"/>
      <c r="AE27" s="125"/>
      <c r="AF27" s="128">
        <f t="shared" si="1"/>
        <v>83.5</v>
      </c>
      <c r="AG27" s="126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>
        <f>AF27</f>
        <v>83.5</v>
      </c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126"/>
      <c r="BY27" s="126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189"/>
      <c r="CL27" s="79" t="b">
        <f t="shared" si="0"/>
        <v>1</v>
      </c>
      <c r="CN27" s="389">
        <f t="shared" si="2"/>
        <v>2.25</v>
      </c>
    </row>
    <row r="28" spans="1:92" s="79" customFormat="1" ht="9.75" customHeight="1">
      <c r="A28" s="363" t="s">
        <v>331</v>
      </c>
      <c r="B28" s="284" t="s">
        <v>330</v>
      </c>
      <c r="C28" s="183">
        <v>7</v>
      </c>
      <c r="D28" s="222" t="s">
        <v>94</v>
      </c>
      <c r="E28" s="353" t="s">
        <v>131</v>
      </c>
      <c r="F28" s="166">
        <v>30</v>
      </c>
      <c r="G28" s="166" t="s">
        <v>54</v>
      </c>
      <c r="H28" s="166"/>
      <c r="I28" s="166"/>
      <c r="J28" s="166">
        <v>32</v>
      </c>
      <c r="K28" s="166">
        <v>32</v>
      </c>
      <c r="L28" s="166"/>
      <c r="M28" s="166"/>
      <c r="N28" s="61"/>
      <c r="O28" s="61"/>
      <c r="P28" s="64"/>
      <c r="Q28" s="61"/>
      <c r="R28" s="61"/>
      <c r="S28" s="61"/>
      <c r="T28" s="61"/>
      <c r="U28" s="61"/>
      <c r="V28" s="61"/>
      <c r="W28" s="64">
        <f t="shared" si="3"/>
        <v>3</v>
      </c>
      <c r="X28" s="64"/>
      <c r="Y28" s="64">
        <f t="shared" si="4"/>
        <v>9</v>
      </c>
      <c r="Z28" s="61"/>
      <c r="AA28" s="61"/>
      <c r="AB28" s="61"/>
      <c r="AC28" s="61"/>
      <c r="AD28" s="61"/>
      <c r="AE28" s="125"/>
      <c r="AF28" s="128">
        <f>SUM(I28,K28,M28:AE28)</f>
        <v>44</v>
      </c>
      <c r="AG28" s="126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>
        <f>AF28</f>
        <v>44</v>
      </c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126"/>
      <c r="BY28" s="126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189"/>
      <c r="CL28" s="79" t="b">
        <f t="shared" si="0"/>
        <v>1</v>
      </c>
      <c r="CN28" s="389">
        <f t="shared" si="2"/>
        <v>1</v>
      </c>
    </row>
    <row r="29" spans="1:92" s="79" customFormat="1" ht="9.75" customHeight="1">
      <c r="A29" s="363" t="s">
        <v>331</v>
      </c>
      <c r="B29" s="284" t="s">
        <v>330</v>
      </c>
      <c r="C29" s="183">
        <v>8</v>
      </c>
      <c r="D29" s="222" t="s">
        <v>87</v>
      </c>
      <c r="E29" s="353" t="s">
        <v>131</v>
      </c>
      <c r="F29" s="166">
        <v>30</v>
      </c>
      <c r="G29" s="166" t="s">
        <v>54</v>
      </c>
      <c r="H29" s="166"/>
      <c r="I29" s="166"/>
      <c r="J29" s="166">
        <v>96</v>
      </c>
      <c r="K29" s="166">
        <v>96</v>
      </c>
      <c r="L29" s="166"/>
      <c r="M29" s="166"/>
      <c r="N29" s="61"/>
      <c r="O29" s="61"/>
      <c r="P29" s="64"/>
      <c r="Q29" s="61"/>
      <c r="R29" s="61"/>
      <c r="S29" s="61"/>
      <c r="T29" s="61"/>
      <c r="U29" s="61"/>
      <c r="V29" s="61"/>
      <c r="W29" s="64">
        <f t="shared" si="3"/>
        <v>3</v>
      </c>
      <c r="X29" s="64"/>
      <c r="Y29" s="64">
        <f t="shared" si="4"/>
        <v>9</v>
      </c>
      <c r="Z29" s="61"/>
      <c r="AA29" s="61"/>
      <c r="AB29" s="61"/>
      <c r="AC29" s="61"/>
      <c r="AD29" s="61"/>
      <c r="AE29" s="125"/>
      <c r="AF29" s="128">
        <f t="shared" si="1"/>
        <v>108</v>
      </c>
      <c r="AG29" s="126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>
        <f>AF29</f>
        <v>108</v>
      </c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126"/>
      <c r="BY29" s="126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189"/>
      <c r="CL29" s="79" t="b">
        <f t="shared" si="0"/>
        <v>1</v>
      </c>
      <c r="CN29" s="389">
        <f t="shared" si="2"/>
        <v>3</v>
      </c>
    </row>
    <row r="30" spans="1:92" s="79" customFormat="1" ht="9.75" customHeight="1">
      <c r="A30" s="363" t="s">
        <v>331</v>
      </c>
      <c r="B30" s="284" t="s">
        <v>330</v>
      </c>
      <c r="C30" s="183">
        <v>9</v>
      </c>
      <c r="D30" s="222" t="s">
        <v>374</v>
      </c>
      <c r="E30" s="353" t="s">
        <v>131</v>
      </c>
      <c r="F30" s="166">
        <v>30</v>
      </c>
      <c r="G30" s="166" t="s">
        <v>54</v>
      </c>
      <c r="H30" s="166"/>
      <c r="I30" s="166"/>
      <c r="J30" s="166">
        <v>96</v>
      </c>
      <c r="K30" s="166">
        <v>96</v>
      </c>
      <c r="L30" s="166"/>
      <c r="M30" s="166"/>
      <c r="N30" s="61"/>
      <c r="O30" s="61"/>
      <c r="P30" s="64"/>
      <c r="Q30" s="61"/>
      <c r="R30" s="61"/>
      <c r="S30" s="61"/>
      <c r="T30" s="61"/>
      <c r="U30" s="61"/>
      <c r="V30" s="61"/>
      <c r="W30" s="64">
        <f>0.1*F30</f>
        <v>3</v>
      </c>
      <c r="X30" s="64"/>
      <c r="Y30" s="64">
        <f t="shared" si="4"/>
        <v>9</v>
      </c>
      <c r="Z30" s="61"/>
      <c r="AA30" s="61"/>
      <c r="AB30" s="61"/>
      <c r="AC30" s="61"/>
      <c r="AD30" s="61"/>
      <c r="AE30" s="125"/>
      <c r="AF30" s="128">
        <f t="shared" si="1"/>
        <v>108</v>
      </c>
      <c r="AG30" s="126"/>
      <c r="AH30" s="60"/>
      <c r="AI30" s="60"/>
      <c r="AJ30" s="60"/>
      <c r="AK30" s="60"/>
      <c r="AL30" s="60">
        <f>AF30</f>
        <v>108</v>
      </c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126"/>
      <c r="BY30" s="126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189"/>
      <c r="CL30" s="79" t="b">
        <f t="shared" si="0"/>
        <v>1</v>
      </c>
      <c r="CN30" s="389">
        <f t="shared" si="2"/>
        <v>3</v>
      </c>
    </row>
    <row r="31" spans="1:92" s="79" customFormat="1" ht="9.75" customHeight="1">
      <c r="A31" s="363" t="s">
        <v>331</v>
      </c>
      <c r="B31" s="284" t="s">
        <v>330</v>
      </c>
      <c r="C31" s="183">
        <v>10</v>
      </c>
      <c r="D31" s="222" t="s">
        <v>84</v>
      </c>
      <c r="E31" s="353" t="s">
        <v>131</v>
      </c>
      <c r="F31" s="166">
        <v>30</v>
      </c>
      <c r="G31" s="166" t="s">
        <v>54</v>
      </c>
      <c r="H31" s="166"/>
      <c r="I31" s="166"/>
      <c r="J31" s="166">
        <v>32</v>
      </c>
      <c r="K31" s="166">
        <v>32</v>
      </c>
      <c r="L31" s="166"/>
      <c r="M31" s="166"/>
      <c r="N31" s="61"/>
      <c r="O31" s="61"/>
      <c r="P31" s="64"/>
      <c r="Q31" s="61"/>
      <c r="R31" s="61"/>
      <c r="S31" s="61"/>
      <c r="T31" s="61"/>
      <c r="U31" s="61"/>
      <c r="V31" s="61"/>
      <c r="W31" s="61"/>
      <c r="X31" s="61">
        <f>42*0.1</f>
        <v>4.2</v>
      </c>
      <c r="Y31" s="61"/>
      <c r="Z31" s="61"/>
      <c r="AA31" s="61"/>
      <c r="AB31" s="61"/>
      <c r="AC31" s="61"/>
      <c r="AD31" s="61"/>
      <c r="AE31" s="125"/>
      <c r="AF31" s="128">
        <f t="shared" si="1"/>
        <v>36.2</v>
      </c>
      <c r="AG31" s="126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126"/>
      <c r="BY31" s="126"/>
      <c r="BZ31" s="60"/>
      <c r="CA31" s="60"/>
      <c r="CB31" s="60"/>
      <c r="CC31" s="60">
        <f>AF31</f>
        <v>36.2</v>
      </c>
      <c r="CD31" s="60"/>
      <c r="CE31" s="60"/>
      <c r="CF31" s="60"/>
      <c r="CG31" s="60"/>
      <c r="CH31" s="60"/>
      <c r="CI31" s="60"/>
      <c r="CJ31" s="60"/>
      <c r="CK31" s="189"/>
      <c r="CL31" s="79" t="b">
        <f t="shared" si="0"/>
        <v>1</v>
      </c>
      <c r="CN31" s="389">
        <f t="shared" si="2"/>
        <v>1</v>
      </c>
    </row>
    <row r="32" spans="1:92" s="280" customFormat="1" ht="9.75" customHeight="1">
      <c r="A32" s="363" t="s">
        <v>331</v>
      </c>
      <c r="B32" s="284" t="s">
        <v>330</v>
      </c>
      <c r="C32" s="218"/>
      <c r="D32" s="225"/>
      <c r="E32" s="352" t="s">
        <v>125</v>
      </c>
      <c r="F32" s="81"/>
      <c r="G32" s="81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124"/>
      <c r="AF32" s="127"/>
      <c r="AG32" s="276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8"/>
      <c r="CL32" s="79" t="b">
        <f t="shared" si="0"/>
        <v>1</v>
      </c>
      <c r="CN32" s="389">
        <f t="shared" si="2"/>
        <v>0</v>
      </c>
    </row>
    <row r="33" spans="1:92" s="79" customFormat="1" ht="9.75" customHeight="1">
      <c r="A33" s="363" t="s">
        <v>331</v>
      </c>
      <c r="B33" s="284" t="s">
        <v>330</v>
      </c>
      <c r="C33" s="183">
        <v>1</v>
      </c>
      <c r="D33" s="222" t="s">
        <v>372</v>
      </c>
      <c r="E33" s="353" t="s">
        <v>125</v>
      </c>
      <c r="F33" s="166">
        <v>40</v>
      </c>
      <c r="G33" s="166" t="s">
        <v>41</v>
      </c>
      <c r="H33" s="166">
        <v>22</v>
      </c>
      <c r="I33" s="166">
        <v>22</v>
      </c>
      <c r="J33" s="166">
        <v>32</v>
      </c>
      <c r="K33" s="166">
        <v>32</v>
      </c>
      <c r="L33" s="166"/>
      <c r="M33" s="166"/>
      <c r="N33" s="61"/>
      <c r="O33" s="61"/>
      <c r="P33" s="64"/>
      <c r="Q33" s="61"/>
      <c r="R33" s="61"/>
      <c r="S33" s="61"/>
      <c r="T33" s="61"/>
      <c r="U33" s="61"/>
      <c r="V33" s="61"/>
      <c r="W33" s="64">
        <f t="shared" si="3"/>
        <v>4</v>
      </c>
      <c r="X33" s="61"/>
      <c r="Y33" s="61">
        <v>6.9</v>
      </c>
      <c r="Z33" s="61"/>
      <c r="AA33" s="61"/>
      <c r="AB33" s="61"/>
      <c r="AC33" s="61"/>
      <c r="AD33" s="61"/>
      <c r="AE33" s="125"/>
      <c r="AF33" s="128">
        <f t="shared" si="1"/>
        <v>64.9</v>
      </c>
      <c r="AG33" s="126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>
        <f>AF33</f>
        <v>64.9</v>
      </c>
      <c r="BQ33" s="60"/>
      <c r="BR33" s="60"/>
      <c r="BS33" s="60"/>
      <c r="BT33" s="60"/>
      <c r="BU33" s="60"/>
      <c r="BV33" s="60"/>
      <c r="BW33" s="60"/>
      <c r="BX33" s="126"/>
      <c r="BY33" s="126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189"/>
      <c r="CL33" s="79" t="b">
        <f t="shared" si="0"/>
        <v>1</v>
      </c>
      <c r="CN33" s="389">
        <f t="shared" si="2"/>
        <v>1.6875</v>
      </c>
    </row>
    <row r="34" spans="1:92" s="79" customFormat="1" ht="9.75" customHeight="1">
      <c r="A34" s="363" t="s">
        <v>331</v>
      </c>
      <c r="B34" s="284" t="s">
        <v>330</v>
      </c>
      <c r="C34" s="183">
        <v>2</v>
      </c>
      <c r="D34" s="222" t="s">
        <v>374</v>
      </c>
      <c r="E34" s="353" t="s">
        <v>125</v>
      </c>
      <c r="F34" s="166">
        <v>40</v>
      </c>
      <c r="G34" s="166" t="s">
        <v>41</v>
      </c>
      <c r="H34" s="166">
        <v>44</v>
      </c>
      <c r="I34" s="166">
        <v>44</v>
      </c>
      <c r="J34" s="166">
        <v>64</v>
      </c>
      <c r="K34" s="166">
        <v>64</v>
      </c>
      <c r="L34" s="166"/>
      <c r="M34" s="166"/>
      <c r="N34" s="61"/>
      <c r="O34" s="61"/>
      <c r="P34" s="64"/>
      <c r="Q34" s="61"/>
      <c r="R34" s="61"/>
      <c r="S34" s="61"/>
      <c r="T34" s="61"/>
      <c r="U34" s="61"/>
      <c r="V34" s="61"/>
      <c r="W34" s="64">
        <f t="shared" si="3"/>
        <v>4</v>
      </c>
      <c r="X34" s="61"/>
      <c r="Y34" s="61">
        <v>6.9</v>
      </c>
      <c r="Z34" s="61"/>
      <c r="AA34" s="61"/>
      <c r="AB34" s="61"/>
      <c r="AC34" s="61"/>
      <c r="AD34" s="61"/>
      <c r="AE34" s="125"/>
      <c r="AF34" s="128">
        <f t="shared" si="1"/>
        <v>118.9</v>
      </c>
      <c r="AG34" s="126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126">
        <v>118.9</v>
      </c>
      <c r="BY34" s="126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189"/>
      <c r="CL34" s="79" t="b">
        <f t="shared" si="0"/>
        <v>1</v>
      </c>
      <c r="CN34" s="389">
        <f t="shared" si="2"/>
        <v>3.375</v>
      </c>
    </row>
    <row r="35" spans="1:92" s="79" customFormat="1" ht="9.75" customHeight="1">
      <c r="A35" s="363" t="s">
        <v>331</v>
      </c>
      <c r="B35" s="284" t="s">
        <v>330</v>
      </c>
      <c r="C35" s="183">
        <v>3</v>
      </c>
      <c r="D35" s="222" t="s">
        <v>137</v>
      </c>
      <c r="E35" s="353" t="s">
        <v>125</v>
      </c>
      <c r="F35" s="166">
        <v>40</v>
      </c>
      <c r="G35" s="166" t="s">
        <v>41</v>
      </c>
      <c r="H35" s="166">
        <v>44</v>
      </c>
      <c r="I35" s="166">
        <v>44</v>
      </c>
      <c r="J35" s="166">
        <v>64</v>
      </c>
      <c r="K35" s="166">
        <v>64</v>
      </c>
      <c r="L35" s="166"/>
      <c r="M35" s="166"/>
      <c r="N35" s="61"/>
      <c r="O35" s="61"/>
      <c r="P35" s="64"/>
      <c r="Q35" s="61"/>
      <c r="R35" s="61"/>
      <c r="S35" s="61"/>
      <c r="T35" s="61"/>
      <c r="U35" s="61"/>
      <c r="V35" s="61"/>
      <c r="W35" s="64">
        <f t="shared" si="3"/>
        <v>4</v>
      </c>
      <c r="X35" s="61"/>
      <c r="Y35" s="61">
        <v>6.9</v>
      </c>
      <c r="Z35" s="61"/>
      <c r="AA35" s="61"/>
      <c r="AB35" s="61"/>
      <c r="AC35" s="61"/>
      <c r="AD35" s="61"/>
      <c r="AE35" s="125"/>
      <c r="AF35" s="128">
        <f t="shared" si="1"/>
        <v>118.9</v>
      </c>
      <c r="AG35" s="126"/>
      <c r="AH35" s="60"/>
      <c r="AI35" s="60"/>
      <c r="AJ35" s="60"/>
      <c r="AK35" s="60"/>
      <c r="AL35" s="60">
        <f>AF35/2</f>
        <v>59.45</v>
      </c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>
        <f>AF35/2</f>
        <v>59.45</v>
      </c>
      <c r="BP35" s="60"/>
      <c r="BQ35" s="60"/>
      <c r="BR35" s="60"/>
      <c r="BS35" s="60"/>
      <c r="BT35" s="60"/>
      <c r="BU35" s="60"/>
      <c r="BV35" s="60"/>
      <c r="BW35" s="60"/>
      <c r="BX35" s="126"/>
      <c r="BY35" s="126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189"/>
      <c r="CL35" s="79" t="b">
        <f t="shared" si="0"/>
        <v>1</v>
      </c>
      <c r="CN35" s="389">
        <f t="shared" si="2"/>
        <v>3.375</v>
      </c>
    </row>
    <row r="36" spans="1:92" s="79" customFormat="1" ht="9.75" customHeight="1">
      <c r="A36" s="363" t="s">
        <v>331</v>
      </c>
      <c r="B36" s="284" t="s">
        <v>330</v>
      </c>
      <c r="C36" s="183">
        <v>4</v>
      </c>
      <c r="D36" s="222" t="s">
        <v>370</v>
      </c>
      <c r="E36" s="353" t="s">
        <v>125</v>
      </c>
      <c r="F36" s="166">
        <v>40</v>
      </c>
      <c r="G36" s="166" t="s">
        <v>41</v>
      </c>
      <c r="H36" s="166">
        <v>16</v>
      </c>
      <c r="I36" s="166">
        <v>16</v>
      </c>
      <c r="J36" s="166">
        <v>20</v>
      </c>
      <c r="K36" s="166">
        <v>20</v>
      </c>
      <c r="L36" s="166"/>
      <c r="M36" s="166"/>
      <c r="N36" s="61"/>
      <c r="O36" s="61"/>
      <c r="P36" s="64"/>
      <c r="Q36" s="61"/>
      <c r="R36" s="61"/>
      <c r="S36" s="61"/>
      <c r="T36" s="61"/>
      <c r="U36" s="61"/>
      <c r="V36" s="61"/>
      <c r="W36" s="64">
        <f t="shared" si="3"/>
        <v>4</v>
      </c>
      <c r="X36" s="61"/>
      <c r="Y36" s="61">
        <v>6.9</v>
      </c>
      <c r="Z36" s="61"/>
      <c r="AA36" s="61"/>
      <c r="AB36" s="61"/>
      <c r="AC36" s="61"/>
      <c r="AD36" s="61"/>
      <c r="AE36" s="125"/>
      <c r="AF36" s="128">
        <f t="shared" si="1"/>
        <v>46.9</v>
      </c>
      <c r="AG36" s="126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>
        <f>AF36</f>
        <v>46.9</v>
      </c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126"/>
      <c r="BY36" s="126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189"/>
      <c r="CL36" s="79" t="b">
        <f t="shared" si="0"/>
        <v>1</v>
      </c>
      <c r="CN36" s="389">
        <f t="shared" si="2"/>
        <v>1.125</v>
      </c>
    </row>
    <row r="37" spans="1:92" s="79" customFormat="1" ht="9.75" customHeight="1">
      <c r="A37" s="363" t="s">
        <v>331</v>
      </c>
      <c r="B37" s="284" t="s">
        <v>330</v>
      </c>
      <c r="C37" s="183">
        <v>5</v>
      </c>
      <c r="D37" s="222" t="s">
        <v>65</v>
      </c>
      <c r="E37" s="353" t="s">
        <v>125</v>
      </c>
      <c r="F37" s="166">
        <v>40</v>
      </c>
      <c r="G37" s="166" t="s">
        <v>41</v>
      </c>
      <c r="H37" s="166">
        <v>18</v>
      </c>
      <c r="I37" s="166">
        <v>18</v>
      </c>
      <c r="J37" s="166">
        <v>18</v>
      </c>
      <c r="K37" s="166">
        <v>18</v>
      </c>
      <c r="L37" s="166"/>
      <c r="M37" s="166"/>
      <c r="N37" s="61"/>
      <c r="O37" s="61"/>
      <c r="P37" s="64"/>
      <c r="Q37" s="61"/>
      <c r="R37" s="61"/>
      <c r="S37" s="61"/>
      <c r="T37" s="61"/>
      <c r="U37" s="61"/>
      <c r="V37" s="61"/>
      <c r="W37" s="64">
        <f t="shared" si="3"/>
        <v>4</v>
      </c>
      <c r="X37" s="61"/>
      <c r="Y37" s="61">
        <v>6.9</v>
      </c>
      <c r="Z37" s="61"/>
      <c r="AA37" s="61"/>
      <c r="AB37" s="61"/>
      <c r="AC37" s="61"/>
      <c r="AD37" s="61"/>
      <c r="AE37" s="125"/>
      <c r="AF37" s="128">
        <f t="shared" si="1"/>
        <v>46.9</v>
      </c>
      <c r="AG37" s="126"/>
      <c r="AH37" s="60">
        <f>AF37</f>
        <v>46.9</v>
      </c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126"/>
      <c r="BY37" s="126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189"/>
      <c r="CL37" s="79" t="b">
        <f t="shared" si="0"/>
        <v>1</v>
      </c>
      <c r="CN37" s="389">
        <f t="shared" si="2"/>
        <v>1.125</v>
      </c>
    </row>
    <row r="38" spans="1:92" s="79" customFormat="1" ht="9.75" customHeight="1">
      <c r="A38" s="363" t="s">
        <v>331</v>
      </c>
      <c r="B38" s="284" t="s">
        <v>330</v>
      </c>
      <c r="C38" s="183">
        <v>6</v>
      </c>
      <c r="D38" s="319" t="s">
        <v>230</v>
      </c>
      <c r="E38" s="328" t="s">
        <v>125</v>
      </c>
      <c r="F38" s="166">
        <v>40</v>
      </c>
      <c r="G38" s="166" t="s">
        <v>41</v>
      </c>
      <c r="H38" s="166">
        <v>18</v>
      </c>
      <c r="I38" s="166">
        <v>18</v>
      </c>
      <c r="J38" s="166">
        <v>18</v>
      </c>
      <c r="K38" s="166">
        <v>18</v>
      </c>
      <c r="L38" s="166"/>
      <c r="M38" s="166"/>
      <c r="N38" s="61"/>
      <c r="O38" s="61"/>
      <c r="P38" s="64"/>
      <c r="Q38" s="61"/>
      <c r="R38" s="61"/>
      <c r="S38" s="61"/>
      <c r="T38" s="61"/>
      <c r="U38" s="61"/>
      <c r="V38" s="61"/>
      <c r="W38" s="64">
        <f t="shared" si="3"/>
        <v>4</v>
      </c>
      <c r="X38" s="61"/>
      <c r="Y38" s="61">
        <v>6.9</v>
      </c>
      <c r="Z38" s="61"/>
      <c r="AA38" s="61"/>
      <c r="AB38" s="61"/>
      <c r="AC38" s="61"/>
      <c r="AD38" s="61"/>
      <c r="AE38" s="125"/>
      <c r="AF38" s="128">
        <f t="shared" si="1"/>
        <v>46.9</v>
      </c>
      <c r="AG38" s="126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>
        <f>AF38</f>
        <v>46.9</v>
      </c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126"/>
      <c r="BY38" s="126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189"/>
      <c r="CL38" s="79" t="b">
        <f t="shared" si="0"/>
        <v>1</v>
      </c>
      <c r="CN38" s="389">
        <f t="shared" si="2"/>
        <v>1.125</v>
      </c>
    </row>
    <row r="39" spans="1:92" s="79" customFormat="1" ht="9.75" customHeight="1">
      <c r="A39" s="363" t="s">
        <v>331</v>
      </c>
      <c r="B39" s="284" t="s">
        <v>330</v>
      </c>
      <c r="C39" s="183">
        <v>7</v>
      </c>
      <c r="D39" s="222" t="s">
        <v>366</v>
      </c>
      <c r="E39" s="328" t="s">
        <v>125</v>
      </c>
      <c r="F39" s="166">
        <v>40</v>
      </c>
      <c r="G39" s="166" t="s">
        <v>41</v>
      </c>
      <c r="H39" s="166">
        <v>16</v>
      </c>
      <c r="I39" s="166">
        <v>16</v>
      </c>
      <c r="J39" s="166">
        <v>20</v>
      </c>
      <c r="K39" s="166">
        <v>20</v>
      </c>
      <c r="L39" s="166"/>
      <c r="M39" s="166"/>
      <c r="N39" s="61"/>
      <c r="O39" s="61"/>
      <c r="P39" s="64"/>
      <c r="Q39" s="61"/>
      <c r="R39" s="61"/>
      <c r="S39" s="61"/>
      <c r="T39" s="61"/>
      <c r="U39" s="61"/>
      <c r="V39" s="61"/>
      <c r="W39" s="64">
        <f>0.1*F39</f>
        <v>4</v>
      </c>
      <c r="X39" s="61"/>
      <c r="Y39" s="61">
        <v>6.9</v>
      </c>
      <c r="Z39" s="61"/>
      <c r="AA39" s="61"/>
      <c r="AB39" s="61"/>
      <c r="AC39" s="61"/>
      <c r="AD39" s="61"/>
      <c r="AE39" s="125"/>
      <c r="AF39" s="128">
        <f t="shared" si="1"/>
        <v>46.9</v>
      </c>
      <c r="AG39" s="126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>
        <v>46.9</v>
      </c>
      <c r="BQ39" s="60"/>
      <c r="BR39" s="60"/>
      <c r="BS39" s="60"/>
      <c r="BT39" s="60"/>
      <c r="BU39" s="60"/>
      <c r="BV39" s="60"/>
      <c r="BW39" s="60"/>
      <c r="BX39" s="126"/>
      <c r="BY39" s="126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189"/>
      <c r="CL39" s="79" t="b">
        <f t="shared" si="0"/>
        <v>1</v>
      </c>
      <c r="CN39" s="389">
        <f t="shared" si="2"/>
        <v>1.125</v>
      </c>
    </row>
    <row r="40" spans="1:92" s="79" customFormat="1" ht="9.75" customHeight="1">
      <c r="A40" s="363" t="s">
        <v>331</v>
      </c>
      <c r="B40" s="284" t="s">
        <v>330</v>
      </c>
      <c r="C40" s="183">
        <v>8</v>
      </c>
      <c r="D40" s="222" t="s">
        <v>138</v>
      </c>
      <c r="E40" s="328" t="s">
        <v>125</v>
      </c>
      <c r="F40" s="166">
        <v>40</v>
      </c>
      <c r="G40" s="166" t="s">
        <v>41</v>
      </c>
      <c r="H40" s="166">
        <v>22</v>
      </c>
      <c r="I40" s="166">
        <v>22</v>
      </c>
      <c r="J40" s="166">
        <v>32</v>
      </c>
      <c r="K40" s="166">
        <v>32</v>
      </c>
      <c r="L40" s="166"/>
      <c r="M40" s="166"/>
      <c r="N40" s="61"/>
      <c r="O40" s="61"/>
      <c r="P40" s="64"/>
      <c r="Q40" s="61"/>
      <c r="R40" s="61"/>
      <c r="S40" s="61"/>
      <c r="T40" s="61"/>
      <c r="U40" s="61"/>
      <c r="V40" s="61"/>
      <c r="W40" s="64">
        <v>4</v>
      </c>
      <c r="X40" s="61"/>
      <c r="Y40" s="61">
        <v>6.9</v>
      </c>
      <c r="Z40" s="61"/>
      <c r="AA40" s="61"/>
      <c r="AB40" s="61"/>
      <c r="AC40" s="61"/>
      <c r="AD40" s="61"/>
      <c r="AE40" s="125"/>
      <c r="AF40" s="128">
        <f t="shared" si="1"/>
        <v>64.9</v>
      </c>
      <c r="AG40" s="126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>
        <v>64.9</v>
      </c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126"/>
      <c r="BY40" s="126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189"/>
      <c r="CL40" s="79" t="b">
        <f t="shared" si="0"/>
        <v>1</v>
      </c>
      <c r="CN40" s="389">
        <f t="shared" si="2"/>
        <v>1.6875</v>
      </c>
    </row>
    <row r="41" spans="1:92" s="79" customFormat="1" ht="9.75" customHeight="1">
      <c r="A41" s="363" t="s">
        <v>331</v>
      </c>
      <c r="B41" s="284" t="s">
        <v>330</v>
      </c>
      <c r="C41" s="183">
        <v>9</v>
      </c>
      <c r="D41" s="222" t="s">
        <v>84</v>
      </c>
      <c r="E41" s="328" t="s">
        <v>125</v>
      </c>
      <c r="F41" s="166">
        <v>40</v>
      </c>
      <c r="G41" s="166" t="s">
        <v>41</v>
      </c>
      <c r="H41" s="166"/>
      <c r="I41" s="166"/>
      <c r="J41" s="166">
        <v>24</v>
      </c>
      <c r="K41" s="166">
        <v>24</v>
      </c>
      <c r="L41" s="166"/>
      <c r="M41" s="166"/>
      <c r="N41" s="61"/>
      <c r="O41" s="61"/>
      <c r="P41" s="64"/>
      <c r="Q41" s="61"/>
      <c r="R41" s="61"/>
      <c r="S41" s="61"/>
      <c r="T41" s="61"/>
      <c r="U41" s="61"/>
      <c r="V41" s="61"/>
      <c r="W41" s="61"/>
      <c r="X41" s="61">
        <f>40*0.1</f>
        <v>4</v>
      </c>
      <c r="Y41" s="61"/>
      <c r="Z41" s="61"/>
      <c r="AA41" s="61"/>
      <c r="AB41" s="61"/>
      <c r="AC41" s="61"/>
      <c r="AD41" s="61"/>
      <c r="AE41" s="125"/>
      <c r="AF41" s="128">
        <f t="shared" si="1"/>
        <v>28</v>
      </c>
      <c r="AG41" s="126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126"/>
      <c r="BY41" s="126"/>
      <c r="BZ41" s="60"/>
      <c r="CA41" s="60"/>
      <c r="CB41" s="60"/>
      <c r="CC41" s="60">
        <f>AF41</f>
        <v>28</v>
      </c>
      <c r="CD41" s="60"/>
      <c r="CE41" s="60"/>
      <c r="CF41" s="60"/>
      <c r="CG41" s="60"/>
      <c r="CH41" s="60"/>
      <c r="CI41" s="60"/>
      <c r="CJ41" s="60"/>
      <c r="CK41" s="189"/>
      <c r="CL41" s="79" t="b">
        <f t="shared" si="0"/>
        <v>1</v>
      </c>
      <c r="CN41" s="389">
        <f t="shared" si="2"/>
        <v>0.75</v>
      </c>
    </row>
    <row r="42" spans="1:92" s="79" customFormat="1" ht="10.5" customHeight="1" thickBot="1">
      <c r="A42" s="364" t="s">
        <v>331</v>
      </c>
      <c r="B42" s="285" t="s">
        <v>330</v>
      </c>
      <c r="C42" s="370">
        <v>10</v>
      </c>
      <c r="D42" s="404" t="s">
        <v>89</v>
      </c>
      <c r="E42" s="329" t="s">
        <v>125</v>
      </c>
      <c r="F42" s="190">
        <v>40</v>
      </c>
      <c r="G42" s="190" t="s">
        <v>41</v>
      </c>
      <c r="H42" s="190"/>
      <c r="I42" s="190"/>
      <c r="J42" s="190"/>
      <c r="K42" s="190"/>
      <c r="L42" s="190"/>
      <c r="M42" s="190"/>
      <c r="N42" s="192"/>
      <c r="O42" s="192"/>
      <c r="P42" s="193"/>
      <c r="Q42" s="192"/>
      <c r="R42" s="192"/>
      <c r="S42" s="192"/>
      <c r="T42" s="193"/>
      <c r="U42" s="193">
        <v>150</v>
      </c>
      <c r="V42" s="193"/>
      <c r="W42" s="193"/>
      <c r="X42" s="193"/>
      <c r="Y42" s="192"/>
      <c r="Z42" s="192"/>
      <c r="AA42" s="192"/>
      <c r="AB42" s="192"/>
      <c r="AC42" s="192"/>
      <c r="AD42" s="192"/>
      <c r="AE42" s="194"/>
      <c r="AF42" s="195">
        <f t="shared" si="1"/>
        <v>150</v>
      </c>
      <c r="AG42" s="197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7">
        <v>18</v>
      </c>
      <c r="BY42" s="197"/>
      <c r="BZ42" s="196"/>
      <c r="CA42" s="196"/>
      <c r="CB42" s="196"/>
      <c r="CC42" s="196"/>
      <c r="CD42" s="196"/>
      <c r="CE42" s="196"/>
      <c r="CF42" s="196">
        <v>132</v>
      </c>
      <c r="CG42" s="196"/>
      <c r="CH42" s="196"/>
      <c r="CI42" s="196"/>
      <c r="CJ42" s="196"/>
      <c r="CK42" s="198"/>
      <c r="CL42" s="79" t="b">
        <f t="shared" si="0"/>
        <v>1</v>
      </c>
      <c r="CN42" s="389">
        <f t="shared" si="2"/>
        <v>0</v>
      </c>
    </row>
    <row r="43" spans="1:92" s="280" customFormat="1" ht="9.75" customHeight="1">
      <c r="A43" s="403" t="s">
        <v>331</v>
      </c>
      <c r="B43" s="361" t="s">
        <v>330</v>
      </c>
      <c r="C43" s="369"/>
      <c r="D43" s="325"/>
      <c r="E43" s="225" t="s">
        <v>190</v>
      </c>
      <c r="F43" s="81"/>
      <c r="G43" s="81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124"/>
      <c r="AF43" s="127"/>
      <c r="AG43" s="276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8"/>
      <c r="CL43" s="79" t="b">
        <f t="shared" si="0"/>
        <v>1</v>
      </c>
      <c r="CN43" s="389">
        <f t="shared" si="2"/>
        <v>0</v>
      </c>
    </row>
    <row r="44" spans="1:92" ht="9.75" customHeight="1">
      <c r="A44" s="363" t="s">
        <v>331</v>
      </c>
      <c r="B44" s="284" t="s">
        <v>330</v>
      </c>
      <c r="C44" s="183">
        <v>1</v>
      </c>
      <c r="D44" s="226" t="s">
        <v>116</v>
      </c>
      <c r="E44" s="330" t="s">
        <v>190</v>
      </c>
      <c r="F44" s="166">
        <v>35</v>
      </c>
      <c r="G44" s="163" t="s">
        <v>104</v>
      </c>
      <c r="H44" s="87"/>
      <c r="I44" s="82"/>
      <c r="J44" s="166">
        <v>60</v>
      </c>
      <c r="K44" s="166">
        <v>60</v>
      </c>
      <c r="L44" s="163"/>
      <c r="M44" s="87"/>
      <c r="N44" s="68"/>
      <c r="O44" s="61"/>
      <c r="P44" s="64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125"/>
      <c r="AF44" s="128">
        <f aca="true" t="shared" si="5" ref="AF44:AF108">SUM(I44,K44,M44:AE44)</f>
        <v>60</v>
      </c>
      <c r="AG44" s="135"/>
      <c r="AH44" s="83"/>
      <c r="AI44" s="83"/>
      <c r="AJ44" s="83"/>
      <c r="AK44" s="83"/>
      <c r="AL44" s="83"/>
      <c r="AM44" s="83"/>
      <c r="AN44" s="83"/>
      <c r="AO44" s="83"/>
      <c r="AP44" s="135"/>
      <c r="AQ44" s="135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>
        <f>AF44</f>
        <v>60</v>
      </c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205"/>
      <c r="CL44" s="79" t="b">
        <f t="shared" si="0"/>
        <v>1</v>
      </c>
      <c r="CN44" s="389">
        <f t="shared" si="2"/>
        <v>1.875</v>
      </c>
    </row>
    <row r="45" spans="1:92" ht="9.75" customHeight="1">
      <c r="A45" s="363" t="s">
        <v>331</v>
      </c>
      <c r="B45" s="284" t="s">
        <v>330</v>
      </c>
      <c r="C45" s="183">
        <v>2</v>
      </c>
      <c r="D45" s="226" t="s">
        <v>117</v>
      </c>
      <c r="E45" s="330" t="s">
        <v>190</v>
      </c>
      <c r="F45" s="166">
        <v>35</v>
      </c>
      <c r="G45" s="163" t="s">
        <v>104</v>
      </c>
      <c r="H45" s="87"/>
      <c r="I45" s="82"/>
      <c r="J45" s="166">
        <v>40</v>
      </c>
      <c r="K45" s="166">
        <v>40</v>
      </c>
      <c r="L45" s="163"/>
      <c r="M45" s="87"/>
      <c r="N45" s="68"/>
      <c r="O45" s="61"/>
      <c r="P45" s="64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125"/>
      <c r="AF45" s="128">
        <f t="shared" si="5"/>
        <v>40</v>
      </c>
      <c r="AG45" s="135"/>
      <c r="AH45" s="83"/>
      <c r="AI45" s="83"/>
      <c r="AJ45" s="83"/>
      <c r="AK45" s="83"/>
      <c r="AL45" s="83"/>
      <c r="AM45" s="83"/>
      <c r="AN45" s="83"/>
      <c r="AO45" s="83"/>
      <c r="AP45" s="135">
        <f>AF45</f>
        <v>40</v>
      </c>
      <c r="AQ45" s="135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205"/>
      <c r="CL45" s="79" t="b">
        <f t="shared" si="0"/>
        <v>1</v>
      </c>
      <c r="CN45" s="389">
        <f t="shared" si="2"/>
        <v>1.25</v>
      </c>
    </row>
    <row r="46" spans="1:92" ht="9.75" customHeight="1">
      <c r="A46" s="363" t="s">
        <v>331</v>
      </c>
      <c r="B46" s="284" t="s">
        <v>330</v>
      </c>
      <c r="C46" s="183">
        <v>3</v>
      </c>
      <c r="D46" s="226" t="s">
        <v>110</v>
      </c>
      <c r="E46" s="330" t="s">
        <v>190</v>
      </c>
      <c r="F46" s="166">
        <v>35</v>
      </c>
      <c r="G46" s="163" t="s">
        <v>104</v>
      </c>
      <c r="H46" s="87"/>
      <c r="I46" s="82"/>
      <c r="J46" s="166">
        <v>60</v>
      </c>
      <c r="K46" s="166">
        <v>60</v>
      </c>
      <c r="L46" s="163"/>
      <c r="M46" s="87"/>
      <c r="N46" s="68"/>
      <c r="O46" s="61"/>
      <c r="P46" s="64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125"/>
      <c r="AF46" s="128">
        <f t="shared" si="5"/>
        <v>60</v>
      </c>
      <c r="AG46" s="135"/>
      <c r="AH46" s="60">
        <f>AF46</f>
        <v>60</v>
      </c>
      <c r="AI46" s="83"/>
      <c r="AJ46" s="83"/>
      <c r="AK46" s="83"/>
      <c r="AL46" s="83"/>
      <c r="AM46" s="83"/>
      <c r="AN46" s="83"/>
      <c r="AO46" s="83"/>
      <c r="AP46" s="135"/>
      <c r="AQ46" s="135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205"/>
      <c r="CL46" s="79" t="b">
        <f t="shared" si="0"/>
        <v>1</v>
      </c>
      <c r="CN46" s="389">
        <f t="shared" si="2"/>
        <v>1.875</v>
      </c>
    </row>
    <row r="47" spans="1:92" ht="9.75" customHeight="1">
      <c r="A47" s="363" t="s">
        <v>331</v>
      </c>
      <c r="B47" s="284" t="s">
        <v>330</v>
      </c>
      <c r="C47" s="183">
        <v>4</v>
      </c>
      <c r="D47" s="226" t="s">
        <v>134</v>
      </c>
      <c r="E47" s="330" t="s">
        <v>190</v>
      </c>
      <c r="F47" s="166">
        <v>35</v>
      </c>
      <c r="G47" s="163" t="s">
        <v>104</v>
      </c>
      <c r="H47" s="87"/>
      <c r="I47" s="82"/>
      <c r="J47" s="166">
        <v>40</v>
      </c>
      <c r="K47" s="166">
        <v>40</v>
      </c>
      <c r="L47" s="163"/>
      <c r="M47" s="87"/>
      <c r="N47" s="68"/>
      <c r="O47" s="61"/>
      <c r="P47" s="64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125"/>
      <c r="AF47" s="128">
        <f t="shared" si="5"/>
        <v>40</v>
      </c>
      <c r="AG47" s="135"/>
      <c r="AH47" s="83"/>
      <c r="AI47" s="83"/>
      <c r="AJ47" s="83"/>
      <c r="AK47" s="83"/>
      <c r="AL47" s="83"/>
      <c r="AM47" s="83"/>
      <c r="AN47" s="83"/>
      <c r="AO47" s="83"/>
      <c r="AP47" s="135"/>
      <c r="AQ47" s="135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60">
        <f>AF47</f>
        <v>40</v>
      </c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205"/>
      <c r="CL47" s="79" t="b">
        <f t="shared" si="0"/>
        <v>1</v>
      </c>
      <c r="CN47" s="389">
        <f t="shared" si="2"/>
        <v>1.25</v>
      </c>
    </row>
    <row r="48" spans="1:92" ht="9.75" customHeight="1">
      <c r="A48" s="363" t="s">
        <v>331</v>
      </c>
      <c r="B48" s="284" t="s">
        <v>330</v>
      </c>
      <c r="C48" s="183">
        <v>5</v>
      </c>
      <c r="D48" s="223" t="s">
        <v>118</v>
      </c>
      <c r="E48" s="330" t="s">
        <v>190</v>
      </c>
      <c r="F48" s="166">
        <v>35</v>
      </c>
      <c r="G48" s="163" t="s">
        <v>104</v>
      </c>
      <c r="H48" s="87"/>
      <c r="I48" s="82"/>
      <c r="J48" s="166">
        <v>60</v>
      </c>
      <c r="K48" s="166">
        <v>120</v>
      </c>
      <c r="L48" s="163"/>
      <c r="M48" s="87"/>
      <c r="N48" s="68"/>
      <c r="O48" s="61"/>
      <c r="P48" s="64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125"/>
      <c r="AF48" s="128">
        <f t="shared" si="5"/>
        <v>120</v>
      </c>
      <c r="AG48" s="135"/>
      <c r="AH48" s="83"/>
      <c r="AI48" s="83"/>
      <c r="AJ48" s="83"/>
      <c r="AK48" s="83"/>
      <c r="AL48" s="83"/>
      <c r="AM48" s="83"/>
      <c r="AN48" s="83"/>
      <c r="AO48" s="83"/>
      <c r="AP48" s="135"/>
      <c r="AQ48" s="135"/>
      <c r="AR48" s="83"/>
      <c r="AS48" s="83"/>
      <c r="AT48" s="83"/>
      <c r="AU48" s="83"/>
      <c r="AV48" s="83"/>
      <c r="AW48" s="83"/>
      <c r="AX48" s="83"/>
      <c r="AY48" s="83"/>
      <c r="AZ48" s="83">
        <f>AF48/2</f>
        <v>60</v>
      </c>
      <c r="BA48" s="83"/>
      <c r="BB48" s="83"/>
      <c r="BC48" s="83"/>
      <c r="BD48" s="83"/>
      <c r="BE48" s="83">
        <f>AF48/2</f>
        <v>60</v>
      </c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205"/>
      <c r="CL48" s="79" t="b">
        <f t="shared" si="0"/>
        <v>1</v>
      </c>
      <c r="CN48" s="389">
        <f t="shared" si="2"/>
        <v>3.75</v>
      </c>
    </row>
    <row r="49" spans="1:92" ht="9.75" customHeight="1">
      <c r="A49" s="363" t="s">
        <v>331</v>
      </c>
      <c r="B49" s="284" t="s">
        <v>330</v>
      </c>
      <c r="C49" s="183">
        <v>6</v>
      </c>
      <c r="D49" s="226" t="s">
        <v>82</v>
      </c>
      <c r="E49" s="330" t="s">
        <v>190</v>
      </c>
      <c r="F49" s="166">
        <v>35</v>
      </c>
      <c r="G49" s="163" t="s">
        <v>104</v>
      </c>
      <c r="H49" s="87"/>
      <c r="I49" s="82"/>
      <c r="J49" s="166">
        <v>60</v>
      </c>
      <c r="K49" s="166">
        <v>60</v>
      </c>
      <c r="L49" s="163"/>
      <c r="M49" s="87"/>
      <c r="N49" s="68"/>
      <c r="O49" s="61"/>
      <c r="P49" s="64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125"/>
      <c r="AF49" s="128">
        <f t="shared" si="5"/>
        <v>60</v>
      </c>
      <c r="AG49" s="135"/>
      <c r="AH49" s="83"/>
      <c r="AI49" s="83"/>
      <c r="AJ49" s="83"/>
      <c r="AK49" s="83"/>
      <c r="AL49" s="83"/>
      <c r="AM49" s="83"/>
      <c r="AN49" s="83"/>
      <c r="AO49" s="83"/>
      <c r="AP49" s="135"/>
      <c r="AQ49" s="135"/>
      <c r="AR49" s="83"/>
      <c r="AS49" s="83"/>
      <c r="AT49" s="83"/>
      <c r="AU49" s="83"/>
      <c r="AV49" s="83"/>
      <c r="AW49" s="83"/>
      <c r="AX49" s="83"/>
      <c r="AY49" s="83"/>
      <c r="AZ49" s="83"/>
      <c r="BA49" s="60">
        <f>AF49</f>
        <v>60</v>
      </c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205"/>
      <c r="CL49" s="79" t="b">
        <f t="shared" si="0"/>
        <v>1</v>
      </c>
      <c r="CN49" s="389">
        <f t="shared" si="2"/>
        <v>1.875</v>
      </c>
    </row>
    <row r="50" spans="1:92" ht="9.75" customHeight="1">
      <c r="A50" s="363" t="s">
        <v>331</v>
      </c>
      <c r="B50" s="284" t="s">
        <v>330</v>
      </c>
      <c r="C50" s="183">
        <v>7</v>
      </c>
      <c r="D50" s="226" t="s">
        <v>159</v>
      </c>
      <c r="E50" s="330" t="s">
        <v>190</v>
      </c>
      <c r="F50" s="166">
        <v>35</v>
      </c>
      <c r="G50" s="163" t="s">
        <v>104</v>
      </c>
      <c r="H50" s="87"/>
      <c r="I50" s="82"/>
      <c r="J50" s="166">
        <v>100</v>
      </c>
      <c r="K50" s="166">
        <v>100</v>
      </c>
      <c r="L50" s="163"/>
      <c r="M50" s="87"/>
      <c r="N50" s="68"/>
      <c r="O50" s="61"/>
      <c r="P50" s="64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125"/>
      <c r="AF50" s="128">
        <f t="shared" si="5"/>
        <v>100</v>
      </c>
      <c r="AG50" s="135"/>
      <c r="AH50" s="83"/>
      <c r="AI50" s="83"/>
      <c r="AJ50" s="83"/>
      <c r="AK50" s="83"/>
      <c r="AL50" s="83"/>
      <c r="AM50" s="83"/>
      <c r="AN50" s="83"/>
      <c r="AO50" s="83"/>
      <c r="AP50" s="135"/>
      <c r="AQ50" s="135"/>
      <c r="AR50" s="83"/>
      <c r="AS50" s="83"/>
      <c r="AT50" s="83"/>
      <c r="AU50" s="83"/>
      <c r="AV50" s="60">
        <f>AF50</f>
        <v>100</v>
      </c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205"/>
      <c r="CL50" s="79" t="b">
        <f t="shared" si="0"/>
        <v>1</v>
      </c>
      <c r="CN50" s="389">
        <f t="shared" si="2"/>
        <v>3.125</v>
      </c>
    </row>
    <row r="51" spans="1:92" ht="9.75" customHeight="1">
      <c r="A51" s="363" t="s">
        <v>331</v>
      </c>
      <c r="B51" s="284" t="s">
        <v>330</v>
      </c>
      <c r="C51" s="183">
        <v>8</v>
      </c>
      <c r="D51" s="226" t="s">
        <v>160</v>
      </c>
      <c r="E51" s="330" t="s">
        <v>190</v>
      </c>
      <c r="F51" s="166">
        <v>35</v>
      </c>
      <c r="G51" s="163" t="s">
        <v>104</v>
      </c>
      <c r="H51" s="87"/>
      <c r="I51" s="82"/>
      <c r="J51" s="166">
        <v>60</v>
      </c>
      <c r="K51" s="166">
        <v>60</v>
      </c>
      <c r="L51" s="163"/>
      <c r="M51" s="87"/>
      <c r="N51" s="68"/>
      <c r="O51" s="61"/>
      <c r="P51" s="64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125"/>
      <c r="AF51" s="128">
        <f t="shared" si="5"/>
        <v>60</v>
      </c>
      <c r="AG51" s="135"/>
      <c r="AH51" s="83"/>
      <c r="AI51" s="83"/>
      <c r="AJ51" s="83"/>
      <c r="AK51" s="83"/>
      <c r="AL51" s="83"/>
      <c r="AM51" s="83"/>
      <c r="AN51" s="83"/>
      <c r="AO51" s="83"/>
      <c r="AP51" s="135"/>
      <c r="AQ51" s="135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>
        <v>60</v>
      </c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205"/>
      <c r="CL51" s="79" t="b">
        <f t="shared" si="0"/>
        <v>1</v>
      </c>
      <c r="CN51" s="389">
        <f t="shared" si="2"/>
        <v>1.875</v>
      </c>
    </row>
    <row r="52" spans="1:92" ht="9.75" customHeight="1">
      <c r="A52" s="363" t="s">
        <v>331</v>
      </c>
      <c r="B52" s="284" t="s">
        <v>330</v>
      </c>
      <c r="C52" s="183">
        <v>9</v>
      </c>
      <c r="D52" s="226" t="s">
        <v>136</v>
      </c>
      <c r="E52" s="330" t="s">
        <v>190</v>
      </c>
      <c r="F52" s="166">
        <v>35</v>
      </c>
      <c r="G52" s="163" t="s">
        <v>104</v>
      </c>
      <c r="H52" s="87"/>
      <c r="I52" s="82"/>
      <c r="J52" s="166">
        <v>20</v>
      </c>
      <c r="K52" s="166">
        <v>20</v>
      </c>
      <c r="L52" s="163"/>
      <c r="M52" s="87"/>
      <c r="N52" s="68"/>
      <c r="O52" s="61"/>
      <c r="P52" s="64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125"/>
      <c r="AF52" s="128">
        <f t="shared" si="5"/>
        <v>20</v>
      </c>
      <c r="AG52" s="135"/>
      <c r="AH52" s="83"/>
      <c r="AI52" s="83"/>
      <c r="AJ52" s="83"/>
      <c r="AK52" s="83"/>
      <c r="AL52" s="83"/>
      <c r="AM52" s="83"/>
      <c r="AN52" s="83"/>
      <c r="AO52" s="83"/>
      <c r="AP52" s="135"/>
      <c r="AQ52" s="135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>
        <v>20</v>
      </c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205"/>
      <c r="CL52" s="79" t="b">
        <f t="shared" si="0"/>
        <v>1</v>
      </c>
      <c r="CN52" s="389">
        <f t="shared" si="2"/>
        <v>0.625</v>
      </c>
    </row>
    <row r="53" spans="1:92" ht="9.75" customHeight="1">
      <c r="A53" s="363" t="s">
        <v>331</v>
      </c>
      <c r="B53" s="284" t="s">
        <v>330</v>
      </c>
      <c r="C53" s="183">
        <v>10</v>
      </c>
      <c r="D53" s="226" t="s">
        <v>120</v>
      </c>
      <c r="E53" s="330" t="s">
        <v>190</v>
      </c>
      <c r="F53" s="166">
        <v>35</v>
      </c>
      <c r="G53" s="163" t="s">
        <v>104</v>
      </c>
      <c r="H53" s="87"/>
      <c r="I53" s="82"/>
      <c r="J53" s="166">
        <v>40</v>
      </c>
      <c r="K53" s="166">
        <v>40</v>
      </c>
      <c r="L53" s="163"/>
      <c r="M53" s="87"/>
      <c r="N53" s="68"/>
      <c r="O53" s="61"/>
      <c r="P53" s="64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125"/>
      <c r="AF53" s="128">
        <f t="shared" si="5"/>
        <v>40</v>
      </c>
      <c r="AG53" s="135"/>
      <c r="AH53" s="83"/>
      <c r="AI53" s="83"/>
      <c r="AJ53" s="83"/>
      <c r="AK53" s="83"/>
      <c r="AL53" s="83"/>
      <c r="AM53" s="83"/>
      <c r="AN53" s="83"/>
      <c r="AO53" s="83"/>
      <c r="AP53" s="135"/>
      <c r="AQ53" s="135"/>
      <c r="AR53" s="83"/>
      <c r="AS53" s="83">
        <f>AF53</f>
        <v>40</v>
      </c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205"/>
      <c r="CL53" s="79" t="b">
        <f t="shared" si="0"/>
        <v>1</v>
      </c>
      <c r="CN53" s="389">
        <f t="shared" si="2"/>
        <v>1.25</v>
      </c>
    </row>
    <row r="54" spans="1:92" ht="9.75" customHeight="1">
      <c r="A54" s="363" t="s">
        <v>331</v>
      </c>
      <c r="B54" s="284" t="s">
        <v>330</v>
      </c>
      <c r="C54" s="183">
        <v>11</v>
      </c>
      <c r="D54" s="226" t="s">
        <v>122</v>
      </c>
      <c r="E54" s="330" t="s">
        <v>190</v>
      </c>
      <c r="F54" s="166">
        <v>35</v>
      </c>
      <c r="G54" s="163" t="s">
        <v>104</v>
      </c>
      <c r="H54" s="87"/>
      <c r="I54" s="82"/>
      <c r="J54" s="166">
        <v>60</v>
      </c>
      <c r="K54" s="166">
        <v>60</v>
      </c>
      <c r="L54" s="163"/>
      <c r="M54" s="87"/>
      <c r="N54" s="68"/>
      <c r="O54" s="61"/>
      <c r="P54" s="64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125"/>
      <c r="AF54" s="128">
        <f t="shared" si="5"/>
        <v>60</v>
      </c>
      <c r="AG54" s="135"/>
      <c r="AH54" s="83"/>
      <c r="AI54" s="83"/>
      <c r="AJ54" s="83"/>
      <c r="AK54" s="83"/>
      <c r="AL54" s="83"/>
      <c r="AM54" s="83"/>
      <c r="AN54" s="83"/>
      <c r="AO54" s="83"/>
      <c r="AP54" s="135"/>
      <c r="AQ54" s="135"/>
      <c r="AR54" s="83"/>
      <c r="AS54" s="83"/>
      <c r="AT54" s="60">
        <f>AF54</f>
        <v>60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205"/>
      <c r="CL54" s="79" t="b">
        <f t="shared" si="0"/>
        <v>1</v>
      </c>
      <c r="CN54" s="389">
        <f t="shared" si="2"/>
        <v>1.875</v>
      </c>
    </row>
    <row r="55" spans="1:92" ht="9.75" customHeight="1">
      <c r="A55" s="363" t="s">
        <v>331</v>
      </c>
      <c r="B55" s="284" t="s">
        <v>330</v>
      </c>
      <c r="C55" s="183">
        <v>12</v>
      </c>
      <c r="D55" s="226" t="s">
        <v>121</v>
      </c>
      <c r="E55" s="330" t="s">
        <v>190</v>
      </c>
      <c r="F55" s="166">
        <v>35</v>
      </c>
      <c r="G55" s="163" t="s">
        <v>104</v>
      </c>
      <c r="H55" s="87"/>
      <c r="I55" s="82"/>
      <c r="J55" s="166">
        <v>40</v>
      </c>
      <c r="K55" s="166">
        <v>40</v>
      </c>
      <c r="L55" s="163"/>
      <c r="M55" s="87"/>
      <c r="N55" s="68"/>
      <c r="O55" s="61"/>
      <c r="P55" s="64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125"/>
      <c r="AF55" s="128">
        <f t="shared" si="5"/>
        <v>40</v>
      </c>
      <c r="AG55" s="135"/>
      <c r="AH55" s="83"/>
      <c r="AI55" s="83"/>
      <c r="AJ55" s="83"/>
      <c r="AK55" s="83"/>
      <c r="AL55" s="83"/>
      <c r="AM55" s="83"/>
      <c r="AN55" s="60">
        <f>AF55</f>
        <v>40</v>
      </c>
      <c r="AO55" s="83"/>
      <c r="AP55" s="135"/>
      <c r="AQ55" s="135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205"/>
      <c r="CL55" s="79" t="b">
        <f t="shared" si="0"/>
        <v>1</v>
      </c>
      <c r="CN55" s="389">
        <f t="shared" si="2"/>
        <v>1.25</v>
      </c>
    </row>
    <row r="56" spans="1:92" ht="9.75" customHeight="1">
      <c r="A56" s="363" t="s">
        <v>331</v>
      </c>
      <c r="B56" s="284" t="s">
        <v>330</v>
      </c>
      <c r="C56" s="183">
        <v>13</v>
      </c>
      <c r="D56" s="226" t="s">
        <v>84</v>
      </c>
      <c r="E56" s="351" t="s">
        <v>190</v>
      </c>
      <c r="F56" s="166">
        <v>35</v>
      </c>
      <c r="G56" s="166" t="s">
        <v>104</v>
      </c>
      <c r="H56" s="88"/>
      <c r="I56" s="88"/>
      <c r="J56" s="166">
        <v>40</v>
      </c>
      <c r="K56" s="166">
        <v>40</v>
      </c>
      <c r="L56" s="163"/>
      <c r="M56" s="88"/>
      <c r="N56" s="68"/>
      <c r="O56" s="61"/>
      <c r="P56" s="64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125"/>
      <c r="AF56" s="128">
        <f>SUM(I56,K56,M56:AE56)</f>
        <v>40</v>
      </c>
      <c r="AG56" s="135"/>
      <c r="AH56" s="83"/>
      <c r="AI56" s="83"/>
      <c r="AJ56" s="83"/>
      <c r="AK56" s="83"/>
      <c r="AL56" s="83"/>
      <c r="AM56" s="83"/>
      <c r="AN56" s="60">
        <f>AF56</f>
        <v>40</v>
      </c>
      <c r="AO56" s="83"/>
      <c r="AP56" s="135"/>
      <c r="AQ56" s="135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205"/>
      <c r="CL56" s="79" t="b">
        <f t="shared" si="0"/>
        <v>1</v>
      </c>
      <c r="CN56" s="389">
        <f t="shared" si="2"/>
        <v>1.25</v>
      </c>
    </row>
    <row r="57" spans="1:92" ht="9.75" customHeight="1">
      <c r="A57" s="363" t="s">
        <v>331</v>
      </c>
      <c r="B57" s="284" t="s">
        <v>330</v>
      </c>
      <c r="C57" s="183">
        <v>14</v>
      </c>
      <c r="D57" s="227" t="s">
        <v>111</v>
      </c>
      <c r="E57" s="351" t="s">
        <v>190</v>
      </c>
      <c r="F57" s="166">
        <v>35</v>
      </c>
      <c r="G57" s="166" t="s">
        <v>104</v>
      </c>
      <c r="H57" s="88"/>
      <c r="I57" s="88"/>
      <c r="J57" s="166">
        <v>40</v>
      </c>
      <c r="K57" s="166">
        <v>40</v>
      </c>
      <c r="L57" s="163"/>
      <c r="M57" s="88"/>
      <c r="N57" s="68"/>
      <c r="O57" s="61"/>
      <c r="P57" s="64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125"/>
      <c r="AF57" s="128">
        <f t="shared" si="5"/>
        <v>40</v>
      </c>
      <c r="AG57" s="135"/>
      <c r="AH57" s="60">
        <f>AF57</f>
        <v>40</v>
      </c>
      <c r="AI57" s="83"/>
      <c r="AJ57" s="83"/>
      <c r="AK57" s="83"/>
      <c r="AL57" s="83"/>
      <c r="AM57" s="83"/>
      <c r="AN57" s="83"/>
      <c r="AO57" s="83"/>
      <c r="AP57" s="135"/>
      <c r="AQ57" s="135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205"/>
      <c r="CL57" s="79" t="b">
        <f t="shared" si="0"/>
        <v>1</v>
      </c>
      <c r="CN57" s="389">
        <f t="shared" si="2"/>
        <v>1.25</v>
      </c>
    </row>
    <row r="58" spans="1:92" s="280" customFormat="1" ht="9.75" customHeight="1">
      <c r="A58" s="363" t="s">
        <v>331</v>
      </c>
      <c r="B58" s="284" t="s">
        <v>330</v>
      </c>
      <c r="C58" s="218"/>
      <c r="D58" s="225"/>
      <c r="E58" s="352" t="s">
        <v>192</v>
      </c>
      <c r="F58" s="81"/>
      <c r="G58" s="81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124"/>
      <c r="AF58" s="127"/>
      <c r="AG58" s="276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/>
      <c r="BX58" s="277"/>
      <c r="BY58" s="277"/>
      <c r="BZ58" s="277"/>
      <c r="CA58" s="277"/>
      <c r="CB58" s="277"/>
      <c r="CC58" s="277"/>
      <c r="CD58" s="277"/>
      <c r="CE58" s="277"/>
      <c r="CF58" s="277"/>
      <c r="CG58" s="277"/>
      <c r="CH58" s="277"/>
      <c r="CI58" s="277"/>
      <c r="CJ58" s="277"/>
      <c r="CK58" s="278"/>
      <c r="CL58" s="79" t="b">
        <f t="shared" si="0"/>
        <v>1</v>
      </c>
      <c r="CN58" s="389">
        <f t="shared" si="2"/>
        <v>0</v>
      </c>
    </row>
    <row r="59" spans="1:92" ht="9.75" customHeight="1">
      <c r="A59" s="363" t="s">
        <v>331</v>
      </c>
      <c r="B59" s="284" t="s">
        <v>330</v>
      </c>
      <c r="C59" s="183">
        <v>1</v>
      </c>
      <c r="D59" s="226" t="s">
        <v>116</v>
      </c>
      <c r="E59" s="351" t="s">
        <v>192</v>
      </c>
      <c r="F59" s="166">
        <v>25</v>
      </c>
      <c r="G59" s="166" t="s">
        <v>104</v>
      </c>
      <c r="H59" s="87"/>
      <c r="I59" s="87"/>
      <c r="J59" s="166">
        <v>60</v>
      </c>
      <c r="K59" s="166">
        <v>60</v>
      </c>
      <c r="L59" s="163"/>
      <c r="M59" s="87"/>
      <c r="N59" s="68"/>
      <c r="O59" s="61"/>
      <c r="P59" s="64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125"/>
      <c r="AF59" s="128">
        <f t="shared" si="5"/>
        <v>60</v>
      </c>
      <c r="AG59" s="126"/>
      <c r="AH59" s="60"/>
      <c r="AI59" s="60"/>
      <c r="AJ59" s="60"/>
      <c r="AK59" s="60"/>
      <c r="AL59" s="60"/>
      <c r="AM59" s="60"/>
      <c r="AN59" s="60"/>
      <c r="AO59" s="60"/>
      <c r="AP59" s="126"/>
      <c r="AQ59" s="126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>
        <f>AF59</f>
        <v>60</v>
      </c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189"/>
      <c r="CL59" s="79" t="b">
        <f t="shared" si="0"/>
        <v>1</v>
      </c>
      <c r="CN59" s="389">
        <f t="shared" si="2"/>
        <v>1.875</v>
      </c>
    </row>
    <row r="60" spans="1:92" ht="9.75" customHeight="1">
      <c r="A60" s="363" t="s">
        <v>331</v>
      </c>
      <c r="B60" s="284" t="s">
        <v>330</v>
      </c>
      <c r="C60" s="183">
        <v>2</v>
      </c>
      <c r="D60" s="226" t="s">
        <v>117</v>
      </c>
      <c r="E60" s="351" t="s">
        <v>192</v>
      </c>
      <c r="F60" s="166">
        <v>25</v>
      </c>
      <c r="G60" s="166" t="s">
        <v>104</v>
      </c>
      <c r="H60" s="87"/>
      <c r="I60" s="87"/>
      <c r="J60" s="166">
        <v>40</v>
      </c>
      <c r="K60" s="166">
        <v>40</v>
      </c>
      <c r="L60" s="163"/>
      <c r="M60" s="87"/>
      <c r="N60" s="68"/>
      <c r="O60" s="61"/>
      <c r="P60" s="64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125"/>
      <c r="AF60" s="128">
        <f t="shared" si="5"/>
        <v>40</v>
      </c>
      <c r="AG60" s="126"/>
      <c r="AH60" s="60"/>
      <c r="AI60" s="60"/>
      <c r="AJ60" s="60"/>
      <c r="AK60" s="60"/>
      <c r="AL60" s="60"/>
      <c r="AM60" s="60"/>
      <c r="AN60" s="60"/>
      <c r="AO60" s="60"/>
      <c r="AP60" s="126"/>
      <c r="AQ60" s="126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>
        <f>AF60</f>
        <v>40</v>
      </c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189"/>
      <c r="CL60" s="79" t="b">
        <f t="shared" si="0"/>
        <v>1</v>
      </c>
      <c r="CN60" s="389">
        <f t="shared" si="2"/>
        <v>1.25</v>
      </c>
    </row>
    <row r="61" spans="1:92" ht="9.75" customHeight="1">
      <c r="A61" s="363" t="s">
        <v>331</v>
      </c>
      <c r="B61" s="284" t="s">
        <v>330</v>
      </c>
      <c r="C61" s="183">
        <v>3</v>
      </c>
      <c r="D61" s="226" t="s">
        <v>110</v>
      </c>
      <c r="E61" s="351" t="s">
        <v>192</v>
      </c>
      <c r="F61" s="166">
        <v>25</v>
      </c>
      <c r="G61" s="166" t="s">
        <v>104</v>
      </c>
      <c r="H61" s="87"/>
      <c r="I61" s="87"/>
      <c r="J61" s="166">
        <v>60</v>
      </c>
      <c r="K61" s="166">
        <v>60</v>
      </c>
      <c r="L61" s="163"/>
      <c r="M61" s="87"/>
      <c r="N61" s="68"/>
      <c r="O61" s="61"/>
      <c r="P61" s="64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125"/>
      <c r="AF61" s="128">
        <f t="shared" si="5"/>
        <v>60</v>
      </c>
      <c r="AG61" s="126"/>
      <c r="AH61" s="60"/>
      <c r="AI61" s="60"/>
      <c r="AJ61" s="60"/>
      <c r="AK61" s="60"/>
      <c r="AL61" s="60"/>
      <c r="AM61" s="60"/>
      <c r="AN61" s="60"/>
      <c r="AO61" s="60"/>
      <c r="AP61" s="126"/>
      <c r="AQ61" s="126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92">
        <f>AF61</f>
        <v>60</v>
      </c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189"/>
      <c r="CL61" s="79" t="b">
        <f t="shared" si="0"/>
        <v>1</v>
      </c>
      <c r="CN61" s="389">
        <f t="shared" si="2"/>
        <v>1.875</v>
      </c>
    </row>
    <row r="62" spans="1:92" ht="9.75" customHeight="1">
      <c r="A62" s="363" t="s">
        <v>331</v>
      </c>
      <c r="B62" s="284" t="s">
        <v>330</v>
      </c>
      <c r="C62" s="183">
        <v>4</v>
      </c>
      <c r="D62" s="226" t="s">
        <v>134</v>
      </c>
      <c r="E62" s="351" t="s">
        <v>192</v>
      </c>
      <c r="F62" s="166">
        <v>25</v>
      </c>
      <c r="G62" s="166" t="s">
        <v>104</v>
      </c>
      <c r="H62" s="87"/>
      <c r="I62" s="87"/>
      <c r="J62" s="166">
        <v>40</v>
      </c>
      <c r="K62" s="166">
        <v>40</v>
      </c>
      <c r="L62" s="163"/>
      <c r="M62" s="87"/>
      <c r="N62" s="68"/>
      <c r="O62" s="61"/>
      <c r="P62" s="64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125"/>
      <c r="AF62" s="128">
        <f t="shared" si="5"/>
        <v>40</v>
      </c>
      <c r="AG62" s="126"/>
      <c r="AH62" s="60"/>
      <c r="AI62" s="60"/>
      <c r="AJ62" s="60"/>
      <c r="AK62" s="60"/>
      <c r="AL62" s="60"/>
      <c r="AM62" s="60"/>
      <c r="AN62" s="60"/>
      <c r="AO62" s="60"/>
      <c r="AP62" s="126"/>
      <c r="AQ62" s="126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>
        <f>AF62</f>
        <v>40</v>
      </c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189"/>
      <c r="CL62" s="79" t="b">
        <f t="shared" si="0"/>
        <v>1</v>
      </c>
      <c r="CN62" s="389">
        <f t="shared" si="2"/>
        <v>1.25</v>
      </c>
    </row>
    <row r="63" spans="1:92" ht="9.75" customHeight="1">
      <c r="A63" s="363" t="s">
        <v>331</v>
      </c>
      <c r="B63" s="284" t="s">
        <v>330</v>
      </c>
      <c r="C63" s="183">
        <v>5</v>
      </c>
      <c r="D63" s="223" t="s">
        <v>118</v>
      </c>
      <c r="E63" s="351" t="s">
        <v>192</v>
      </c>
      <c r="F63" s="166">
        <v>25</v>
      </c>
      <c r="G63" s="166" t="s">
        <v>104</v>
      </c>
      <c r="H63" s="87"/>
      <c r="I63" s="87"/>
      <c r="J63" s="166">
        <v>60</v>
      </c>
      <c r="K63" s="166">
        <v>120</v>
      </c>
      <c r="L63" s="163"/>
      <c r="M63" s="87"/>
      <c r="N63" s="68"/>
      <c r="O63" s="61"/>
      <c r="P63" s="64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125"/>
      <c r="AF63" s="128">
        <f t="shared" si="5"/>
        <v>120</v>
      </c>
      <c r="AG63" s="126"/>
      <c r="AH63" s="60"/>
      <c r="AI63" s="60"/>
      <c r="AJ63" s="60"/>
      <c r="AK63" s="60"/>
      <c r="AL63" s="60"/>
      <c r="AM63" s="60"/>
      <c r="AN63" s="60"/>
      <c r="AO63" s="60"/>
      <c r="AP63" s="126"/>
      <c r="AQ63" s="126"/>
      <c r="AR63" s="60"/>
      <c r="AS63" s="60"/>
      <c r="AT63" s="60"/>
      <c r="AU63" s="60"/>
      <c r="AV63" s="60"/>
      <c r="AW63" s="60"/>
      <c r="AX63" s="60"/>
      <c r="AY63" s="60"/>
      <c r="AZ63" s="83">
        <f>AF63/2</f>
        <v>60</v>
      </c>
      <c r="BA63" s="60"/>
      <c r="BB63" s="60"/>
      <c r="BC63" s="60"/>
      <c r="BD63" s="60"/>
      <c r="BE63" s="83">
        <f>AF63/2</f>
        <v>60</v>
      </c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189"/>
      <c r="CL63" s="79" t="b">
        <f t="shared" si="0"/>
        <v>1</v>
      </c>
      <c r="CN63" s="389">
        <f t="shared" si="2"/>
        <v>3.75</v>
      </c>
    </row>
    <row r="64" spans="1:92" ht="9.75" customHeight="1">
      <c r="A64" s="363" t="s">
        <v>331</v>
      </c>
      <c r="B64" s="284" t="s">
        <v>330</v>
      </c>
      <c r="C64" s="183">
        <v>6</v>
      </c>
      <c r="D64" s="226" t="s">
        <v>82</v>
      </c>
      <c r="E64" s="330" t="s">
        <v>192</v>
      </c>
      <c r="F64" s="166">
        <v>25</v>
      </c>
      <c r="G64" s="163" t="s">
        <v>104</v>
      </c>
      <c r="H64" s="87"/>
      <c r="I64" s="82"/>
      <c r="J64" s="166">
        <v>60</v>
      </c>
      <c r="K64" s="166">
        <v>60</v>
      </c>
      <c r="L64" s="163"/>
      <c r="M64" s="87"/>
      <c r="N64" s="68"/>
      <c r="O64" s="61"/>
      <c r="P64" s="64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125"/>
      <c r="AF64" s="128">
        <f t="shared" si="5"/>
        <v>60</v>
      </c>
      <c r="AG64" s="126"/>
      <c r="AH64" s="60"/>
      <c r="AI64" s="60"/>
      <c r="AJ64" s="60"/>
      <c r="AK64" s="60"/>
      <c r="AL64" s="60"/>
      <c r="AM64" s="60"/>
      <c r="AN64" s="60"/>
      <c r="AO64" s="60"/>
      <c r="AP64" s="126"/>
      <c r="AQ64" s="126"/>
      <c r="AR64" s="60"/>
      <c r="AS64" s="60"/>
      <c r="AT64" s="60"/>
      <c r="AU64" s="60"/>
      <c r="AV64" s="60"/>
      <c r="AW64" s="60"/>
      <c r="AX64" s="60"/>
      <c r="AY64" s="60"/>
      <c r="AZ64" s="60"/>
      <c r="BA64" s="60">
        <f>AF64</f>
        <v>60</v>
      </c>
      <c r="BB64" s="60"/>
      <c r="BC64" s="60"/>
      <c r="BD64" s="60"/>
      <c r="BE64" s="60"/>
      <c r="BF64" s="60"/>
      <c r="BG64" s="60"/>
      <c r="BH64" s="60"/>
      <c r="BI64" s="60"/>
      <c r="BJ64" s="60"/>
      <c r="BK64" s="83"/>
      <c r="BL64" s="60"/>
      <c r="BM64" s="60"/>
      <c r="BN64" s="60"/>
      <c r="BO64" s="60"/>
      <c r="BP64" s="60"/>
      <c r="BQ64" s="60"/>
      <c r="BR64" s="60"/>
      <c r="BS64" s="83"/>
      <c r="BT64" s="83"/>
      <c r="BU64" s="60"/>
      <c r="BV64" s="83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189"/>
      <c r="CL64" s="79" t="b">
        <f t="shared" si="0"/>
        <v>1</v>
      </c>
      <c r="CN64" s="389">
        <f t="shared" si="2"/>
        <v>1.875</v>
      </c>
    </row>
    <row r="65" spans="1:92" ht="9.75" customHeight="1">
      <c r="A65" s="363" t="s">
        <v>331</v>
      </c>
      <c r="B65" s="284" t="s">
        <v>330</v>
      </c>
      <c r="C65" s="183">
        <v>7</v>
      </c>
      <c r="D65" s="226" t="s">
        <v>159</v>
      </c>
      <c r="E65" s="330" t="s">
        <v>192</v>
      </c>
      <c r="F65" s="166">
        <v>25</v>
      </c>
      <c r="G65" s="163" t="s">
        <v>104</v>
      </c>
      <c r="H65" s="87"/>
      <c r="I65" s="82"/>
      <c r="J65" s="166">
        <v>100</v>
      </c>
      <c r="K65" s="166">
        <v>100</v>
      </c>
      <c r="L65" s="163"/>
      <c r="M65" s="87"/>
      <c r="N65" s="68"/>
      <c r="O65" s="61"/>
      <c r="P65" s="64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125"/>
      <c r="AF65" s="128">
        <f t="shared" si="5"/>
        <v>100</v>
      </c>
      <c r="AG65" s="126"/>
      <c r="AH65" s="60"/>
      <c r="AI65" s="60"/>
      <c r="AJ65" s="60"/>
      <c r="AK65" s="60"/>
      <c r="AL65" s="60"/>
      <c r="AM65" s="60"/>
      <c r="AN65" s="60"/>
      <c r="AO65" s="60"/>
      <c r="AP65" s="126"/>
      <c r="AQ65" s="126"/>
      <c r="AR65" s="60"/>
      <c r="AS65" s="60"/>
      <c r="AT65" s="60"/>
      <c r="AU65" s="60"/>
      <c r="AV65" s="60">
        <f>AF65</f>
        <v>100</v>
      </c>
      <c r="AW65" s="60"/>
      <c r="AX65" s="60"/>
      <c r="AY65" s="60"/>
      <c r="AZ65" s="60"/>
      <c r="BA65" s="83"/>
      <c r="BB65" s="60"/>
      <c r="BC65" s="60"/>
      <c r="BD65" s="60"/>
      <c r="BE65" s="60"/>
      <c r="BF65" s="60"/>
      <c r="BG65" s="60"/>
      <c r="BH65" s="60"/>
      <c r="BI65" s="60"/>
      <c r="BJ65" s="60"/>
      <c r="BK65" s="83"/>
      <c r="BL65" s="60"/>
      <c r="BM65" s="60"/>
      <c r="BN65" s="60"/>
      <c r="BO65" s="60"/>
      <c r="BP65" s="60"/>
      <c r="BQ65" s="60"/>
      <c r="BR65" s="60"/>
      <c r="BS65" s="83"/>
      <c r="BT65" s="83"/>
      <c r="BU65" s="60"/>
      <c r="BV65" s="83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189"/>
      <c r="CL65" s="79" t="b">
        <f t="shared" si="0"/>
        <v>1</v>
      </c>
      <c r="CN65" s="389">
        <f t="shared" si="2"/>
        <v>3.125</v>
      </c>
    </row>
    <row r="66" spans="1:92" ht="9.75" customHeight="1">
      <c r="A66" s="363" t="s">
        <v>331</v>
      </c>
      <c r="B66" s="284" t="s">
        <v>330</v>
      </c>
      <c r="C66" s="183">
        <v>8</v>
      </c>
      <c r="D66" s="226" t="s">
        <v>160</v>
      </c>
      <c r="E66" s="330" t="s">
        <v>192</v>
      </c>
      <c r="F66" s="166">
        <v>25</v>
      </c>
      <c r="G66" s="163" t="s">
        <v>104</v>
      </c>
      <c r="H66" s="87"/>
      <c r="I66" s="82"/>
      <c r="J66" s="166">
        <v>60</v>
      </c>
      <c r="K66" s="166">
        <v>60</v>
      </c>
      <c r="L66" s="163"/>
      <c r="M66" s="87"/>
      <c r="N66" s="68"/>
      <c r="O66" s="61"/>
      <c r="P66" s="64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125"/>
      <c r="AF66" s="128">
        <f t="shared" si="5"/>
        <v>60</v>
      </c>
      <c r="AG66" s="126"/>
      <c r="AH66" s="60"/>
      <c r="AI66" s="60"/>
      <c r="AJ66" s="60"/>
      <c r="AK66" s="60"/>
      <c r="AL66" s="60"/>
      <c r="AM66" s="60"/>
      <c r="AN66" s="60"/>
      <c r="AO66" s="60"/>
      <c r="AP66" s="126"/>
      <c r="AQ66" s="126"/>
      <c r="AR66" s="60"/>
      <c r="AS66" s="60"/>
      <c r="AT66" s="60"/>
      <c r="AU66" s="60"/>
      <c r="AV66" s="60"/>
      <c r="AW66" s="60"/>
      <c r="AX66" s="60"/>
      <c r="AY66" s="60"/>
      <c r="AZ66" s="60"/>
      <c r="BA66" s="83"/>
      <c r="BB66" s="60"/>
      <c r="BC66" s="60"/>
      <c r="BD66" s="60"/>
      <c r="BE66" s="60"/>
      <c r="BF66" s="60"/>
      <c r="BG66" s="60"/>
      <c r="BH66" s="60"/>
      <c r="BI66" s="60"/>
      <c r="BJ66" s="60"/>
      <c r="BK66" s="83"/>
      <c r="BL66" s="60"/>
      <c r="BM66" s="60"/>
      <c r="BN66" s="60"/>
      <c r="BO66" s="60"/>
      <c r="BP66" s="60"/>
      <c r="BQ66" s="60"/>
      <c r="BR66" s="60"/>
      <c r="BS66" s="83">
        <v>60</v>
      </c>
      <c r="BT66" s="83"/>
      <c r="BU66" s="60"/>
      <c r="BV66" s="83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189"/>
      <c r="CL66" s="79" t="b">
        <f t="shared" si="0"/>
        <v>1</v>
      </c>
      <c r="CN66" s="389">
        <f t="shared" si="2"/>
        <v>1.875</v>
      </c>
    </row>
    <row r="67" spans="1:92" ht="9.75" customHeight="1">
      <c r="A67" s="363" t="s">
        <v>331</v>
      </c>
      <c r="B67" s="284" t="s">
        <v>330</v>
      </c>
      <c r="C67" s="183">
        <v>9</v>
      </c>
      <c r="D67" s="226" t="s">
        <v>136</v>
      </c>
      <c r="E67" s="330" t="s">
        <v>192</v>
      </c>
      <c r="F67" s="166">
        <v>25</v>
      </c>
      <c r="G67" s="163" t="s">
        <v>104</v>
      </c>
      <c r="H67" s="87"/>
      <c r="I67" s="82"/>
      <c r="J67" s="166">
        <v>20</v>
      </c>
      <c r="K67" s="166">
        <v>20</v>
      </c>
      <c r="L67" s="163"/>
      <c r="M67" s="87"/>
      <c r="N67" s="68"/>
      <c r="O67" s="61"/>
      <c r="P67" s="64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125"/>
      <c r="AF67" s="128">
        <f t="shared" si="5"/>
        <v>20</v>
      </c>
      <c r="AG67" s="126"/>
      <c r="AH67" s="60"/>
      <c r="AI67" s="60"/>
      <c r="AJ67" s="60"/>
      <c r="AK67" s="60"/>
      <c r="AL67" s="60"/>
      <c r="AM67" s="60"/>
      <c r="AN67" s="60"/>
      <c r="AO67" s="60"/>
      <c r="AP67" s="126"/>
      <c r="AQ67" s="126"/>
      <c r="AR67" s="60"/>
      <c r="AS67" s="60"/>
      <c r="AT67" s="60"/>
      <c r="AU67" s="60"/>
      <c r="AV67" s="60"/>
      <c r="AW67" s="60"/>
      <c r="AX67" s="60"/>
      <c r="AY67" s="60"/>
      <c r="AZ67" s="60"/>
      <c r="BA67" s="83"/>
      <c r="BB67" s="60"/>
      <c r="BC67" s="60"/>
      <c r="BD67" s="60"/>
      <c r="BE67" s="60"/>
      <c r="BF67" s="60"/>
      <c r="BG67" s="60"/>
      <c r="BH67" s="60"/>
      <c r="BI67" s="60"/>
      <c r="BJ67" s="60"/>
      <c r="BK67" s="83"/>
      <c r="BL67" s="60"/>
      <c r="BM67" s="60"/>
      <c r="BN67" s="60"/>
      <c r="BO67" s="60"/>
      <c r="BP67" s="60"/>
      <c r="BQ67" s="60"/>
      <c r="BR67" s="60"/>
      <c r="BS67" s="83">
        <v>20</v>
      </c>
      <c r="BT67" s="83"/>
      <c r="BU67" s="60"/>
      <c r="BV67" s="83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189"/>
      <c r="CL67" s="79" t="b">
        <f t="shared" si="0"/>
        <v>1</v>
      </c>
      <c r="CN67" s="389">
        <f t="shared" si="2"/>
        <v>0.625</v>
      </c>
    </row>
    <row r="68" spans="1:92" ht="9.75" customHeight="1">
      <c r="A68" s="363" t="s">
        <v>331</v>
      </c>
      <c r="B68" s="284" t="s">
        <v>330</v>
      </c>
      <c r="C68" s="183">
        <v>10</v>
      </c>
      <c r="D68" s="226" t="s">
        <v>120</v>
      </c>
      <c r="E68" s="351" t="s">
        <v>192</v>
      </c>
      <c r="F68" s="166">
        <v>25</v>
      </c>
      <c r="G68" s="166" t="s">
        <v>104</v>
      </c>
      <c r="H68" s="87"/>
      <c r="I68" s="82"/>
      <c r="J68" s="166">
        <v>40</v>
      </c>
      <c r="K68" s="166">
        <v>40</v>
      </c>
      <c r="L68" s="163"/>
      <c r="M68" s="87"/>
      <c r="N68" s="68"/>
      <c r="O68" s="61"/>
      <c r="P68" s="64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125"/>
      <c r="AF68" s="128">
        <f t="shared" si="5"/>
        <v>40</v>
      </c>
      <c r="AG68" s="126"/>
      <c r="AH68" s="60"/>
      <c r="AI68" s="60"/>
      <c r="AJ68" s="60"/>
      <c r="AK68" s="60"/>
      <c r="AL68" s="60"/>
      <c r="AM68" s="60"/>
      <c r="AN68" s="60"/>
      <c r="AO68" s="60"/>
      <c r="AP68" s="126"/>
      <c r="AQ68" s="126"/>
      <c r="AR68" s="60"/>
      <c r="AS68" s="83">
        <f>AF68</f>
        <v>40</v>
      </c>
      <c r="AT68" s="60"/>
      <c r="AU68" s="60"/>
      <c r="AV68" s="60"/>
      <c r="AW68" s="60"/>
      <c r="AX68" s="60"/>
      <c r="AY68" s="60"/>
      <c r="AZ68" s="60"/>
      <c r="BA68" s="83"/>
      <c r="BB68" s="60"/>
      <c r="BC68" s="60"/>
      <c r="BD68" s="60"/>
      <c r="BE68" s="60"/>
      <c r="BF68" s="60"/>
      <c r="BG68" s="60"/>
      <c r="BH68" s="60"/>
      <c r="BI68" s="60"/>
      <c r="BJ68" s="60"/>
      <c r="BK68" s="83"/>
      <c r="BL68" s="60"/>
      <c r="BM68" s="60"/>
      <c r="BN68" s="60"/>
      <c r="BO68" s="60"/>
      <c r="BP68" s="60"/>
      <c r="BQ68" s="60"/>
      <c r="BR68" s="60"/>
      <c r="BS68" s="83"/>
      <c r="BT68" s="83"/>
      <c r="BU68" s="60"/>
      <c r="BV68" s="83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189"/>
      <c r="CL68" s="79" t="b">
        <f t="shared" si="0"/>
        <v>1</v>
      </c>
      <c r="CN68" s="389">
        <f t="shared" si="2"/>
        <v>1.25</v>
      </c>
    </row>
    <row r="69" spans="1:92" ht="9.75" customHeight="1">
      <c r="A69" s="363" t="s">
        <v>331</v>
      </c>
      <c r="B69" s="284" t="s">
        <v>330</v>
      </c>
      <c r="C69" s="183">
        <v>11</v>
      </c>
      <c r="D69" s="226" t="s">
        <v>122</v>
      </c>
      <c r="E69" s="351" t="s">
        <v>192</v>
      </c>
      <c r="F69" s="166">
        <v>25</v>
      </c>
      <c r="G69" s="166" t="s">
        <v>104</v>
      </c>
      <c r="H69" s="87"/>
      <c r="I69" s="82"/>
      <c r="J69" s="166">
        <v>60</v>
      </c>
      <c r="K69" s="166">
        <v>60</v>
      </c>
      <c r="L69" s="163"/>
      <c r="M69" s="87"/>
      <c r="N69" s="68"/>
      <c r="O69" s="61"/>
      <c r="P69" s="64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125"/>
      <c r="AF69" s="128">
        <f t="shared" si="5"/>
        <v>60</v>
      </c>
      <c r="AG69" s="126"/>
      <c r="AH69" s="60"/>
      <c r="AI69" s="60"/>
      <c r="AJ69" s="60"/>
      <c r="AK69" s="60"/>
      <c r="AL69" s="60"/>
      <c r="AM69" s="60"/>
      <c r="AN69" s="60"/>
      <c r="AO69" s="60"/>
      <c r="AP69" s="126"/>
      <c r="AQ69" s="126"/>
      <c r="AR69" s="60"/>
      <c r="AS69" s="60"/>
      <c r="AT69" s="60">
        <f>AF69</f>
        <v>60</v>
      </c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189"/>
      <c r="CL69" s="79" t="b">
        <f t="shared" si="0"/>
        <v>1</v>
      </c>
      <c r="CN69" s="389">
        <f t="shared" si="2"/>
        <v>1.875</v>
      </c>
    </row>
    <row r="70" spans="1:92" ht="9.75" customHeight="1">
      <c r="A70" s="363" t="s">
        <v>331</v>
      </c>
      <c r="B70" s="284" t="s">
        <v>330</v>
      </c>
      <c r="C70" s="183">
        <v>12</v>
      </c>
      <c r="D70" s="226" t="s">
        <v>121</v>
      </c>
      <c r="E70" s="351" t="s">
        <v>192</v>
      </c>
      <c r="F70" s="166">
        <v>25</v>
      </c>
      <c r="G70" s="166" t="s">
        <v>104</v>
      </c>
      <c r="H70" s="87"/>
      <c r="I70" s="82"/>
      <c r="J70" s="166">
        <v>40</v>
      </c>
      <c r="K70" s="166">
        <v>40</v>
      </c>
      <c r="L70" s="163"/>
      <c r="M70" s="87"/>
      <c r="N70" s="68"/>
      <c r="O70" s="61"/>
      <c r="P70" s="64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125"/>
      <c r="AF70" s="128">
        <f t="shared" si="5"/>
        <v>40</v>
      </c>
      <c r="AG70" s="126"/>
      <c r="AH70" s="60"/>
      <c r="AI70" s="60"/>
      <c r="AJ70" s="60"/>
      <c r="AK70" s="60"/>
      <c r="AL70" s="60"/>
      <c r="AM70" s="60"/>
      <c r="AN70" s="60">
        <f>AF70</f>
        <v>40</v>
      </c>
      <c r="AO70" s="60"/>
      <c r="AP70" s="126"/>
      <c r="AQ70" s="126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189"/>
      <c r="CL70" s="79" t="b">
        <f t="shared" si="0"/>
        <v>1</v>
      </c>
      <c r="CN70" s="389">
        <f t="shared" si="2"/>
        <v>1.25</v>
      </c>
    </row>
    <row r="71" spans="1:92" ht="9.75" customHeight="1">
      <c r="A71" s="363" t="s">
        <v>331</v>
      </c>
      <c r="B71" s="284" t="s">
        <v>330</v>
      </c>
      <c r="C71" s="183">
        <v>13</v>
      </c>
      <c r="D71" s="226" t="s">
        <v>84</v>
      </c>
      <c r="E71" s="351" t="s">
        <v>192</v>
      </c>
      <c r="F71" s="166">
        <v>25</v>
      </c>
      <c r="G71" s="166" t="s">
        <v>104</v>
      </c>
      <c r="H71" s="88"/>
      <c r="I71" s="84"/>
      <c r="J71" s="166">
        <v>40</v>
      </c>
      <c r="K71" s="166">
        <v>40</v>
      </c>
      <c r="L71" s="163"/>
      <c r="M71" s="88"/>
      <c r="N71" s="68"/>
      <c r="O71" s="61"/>
      <c r="P71" s="64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125"/>
      <c r="AF71" s="128">
        <f t="shared" si="5"/>
        <v>40</v>
      </c>
      <c r="AG71" s="126"/>
      <c r="AH71" s="60"/>
      <c r="AI71" s="60"/>
      <c r="AJ71" s="60"/>
      <c r="AK71" s="60"/>
      <c r="AL71" s="60"/>
      <c r="AM71" s="60"/>
      <c r="AN71" s="60">
        <f>AF71</f>
        <v>40</v>
      </c>
      <c r="AO71" s="60"/>
      <c r="AP71" s="126"/>
      <c r="AQ71" s="126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189"/>
      <c r="CL71" s="79" t="b">
        <f aca="true" t="shared" si="6" ref="CL71:CL134">SUM(AG71:CK71)=AF71</f>
        <v>1</v>
      </c>
      <c r="CN71" s="389">
        <f t="shared" si="2"/>
        <v>1.25</v>
      </c>
    </row>
    <row r="72" spans="1:92" ht="9.75" customHeight="1">
      <c r="A72" s="363" t="s">
        <v>331</v>
      </c>
      <c r="B72" s="284" t="s">
        <v>330</v>
      </c>
      <c r="C72" s="183">
        <v>14</v>
      </c>
      <c r="D72" s="227" t="s">
        <v>111</v>
      </c>
      <c r="E72" s="351" t="s">
        <v>192</v>
      </c>
      <c r="F72" s="166">
        <v>25</v>
      </c>
      <c r="G72" s="166" t="s">
        <v>104</v>
      </c>
      <c r="H72" s="88"/>
      <c r="I72" s="84"/>
      <c r="J72" s="166">
        <v>40</v>
      </c>
      <c r="K72" s="166">
        <v>40</v>
      </c>
      <c r="L72" s="163"/>
      <c r="M72" s="88"/>
      <c r="N72" s="68"/>
      <c r="O72" s="61"/>
      <c r="P72" s="64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125"/>
      <c r="AF72" s="128">
        <f t="shared" si="5"/>
        <v>40</v>
      </c>
      <c r="AG72" s="126"/>
      <c r="AH72" s="60"/>
      <c r="AI72" s="60"/>
      <c r="AJ72" s="60"/>
      <c r="AK72" s="60"/>
      <c r="AL72" s="60"/>
      <c r="AM72" s="60"/>
      <c r="AN72" s="60"/>
      <c r="AO72" s="60"/>
      <c r="AP72" s="126"/>
      <c r="AQ72" s="126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92">
        <f>AF72</f>
        <v>40</v>
      </c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189"/>
      <c r="CL72" s="79" t="b">
        <f t="shared" si="6"/>
        <v>1</v>
      </c>
      <c r="CN72" s="389">
        <f aca="true" t="shared" si="7" ref="CN72:CN135">(I72+K72+M72)/2/16</f>
        <v>1.25</v>
      </c>
    </row>
    <row r="73" spans="1:92" s="280" customFormat="1" ht="9.75" customHeight="1">
      <c r="A73" s="363" t="s">
        <v>331</v>
      </c>
      <c r="B73" s="284" t="s">
        <v>330</v>
      </c>
      <c r="C73" s="218"/>
      <c r="D73" s="225"/>
      <c r="E73" s="352" t="s">
        <v>158</v>
      </c>
      <c r="F73" s="81"/>
      <c r="G73" s="81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124"/>
      <c r="AF73" s="127"/>
      <c r="AG73" s="276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277"/>
      <c r="AY73" s="277"/>
      <c r="AZ73" s="277"/>
      <c r="BA73" s="277"/>
      <c r="BB73" s="277"/>
      <c r="BC73" s="277"/>
      <c r="BD73" s="277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277"/>
      <c r="BW73" s="277"/>
      <c r="BX73" s="277"/>
      <c r="BY73" s="277"/>
      <c r="BZ73" s="277"/>
      <c r="CA73" s="277"/>
      <c r="CB73" s="277"/>
      <c r="CC73" s="277"/>
      <c r="CD73" s="277"/>
      <c r="CE73" s="277"/>
      <c r="CF73" s="277"/>
      <c r="CG73" s="277"/>
      <c r="CH73" s="277"/>
      <c r="CI73" s="277"/>
      <c r="CJ73" s="277"/>
      <c r="CK73" s="278"/>
      <c r="CL73" s="79" t="b">
        <f t="shared" si="6"/>
        <v>1</v>
      </c>
      <c r="CN73" s="389">
        <f t="shared" si="7"/>
        <v>0</v>
      </c>
    </row>
    <row r="74" spans="1:92" ht="9.75" customHeight="1">
      <c r="A74" s="363" t="s">
        <v>331</v>
      </c>
      <c r="B74" s="284" t="s">
        <v>330</v>
      </c>
      <c r="C74" s="183">
        <v>1</v>
      </c>
      <c r="D74" s="226" t="s">
        <v>85</v>
      </c>
      <c r="E74" s="351" t="s">
        <v>158</v>
      </c>
      <c r="F74" s="166">
        <v>24</v>
      </c>
      <c r="G74" s="166" t="s">
        <v>54</v>
      </c>
      <c r="H74" s="166"/>
      <c r="I74" s="166"/>
      <c r="J74" s="166">
        <v>32</v>
      </c>
      <c r="K74" s="166">
        <v>32</v>
      </c>
      <c r="L74" s="163"/>
      <c r="M74" s="166"/>
      <c r="N74" s="68"/>
      <c r="O74" s="61"/>
      <c r="P74" s="64"/>
      <c r="Q74" s="61"/>
      <c r="R74" s="61"/>
      <c r="S74" s="61"/>
      <c r="T74" s="61"/>
      <c r="U74" s="61"/>
      <c r="V74" s="61"/>
      <c r="W74" s="61">
        <f>0.1*F74</f>
        <v>2.4000000000000004</v>
      </c>
      <c r="X74" s="61"/>
      <c r="Y74" s="61">
        <f aca="true" t="shared" si="8" ref="Y74:Y80">0.3*F74</f>
        <v>7.199999999999999</v>
      </c>
      <c r="Z74" s="61"/>
      <c r="AA74" s="61"/>
      <c r="AB74" s="61"/>
      <c r="AC74" s="61"/>
      <c r="AD74" s="61"/>
      <c r="AE74" s="125"/>
      <c r="AF74" s="128">
        <f t="shared" si="5"/>
        <v>41.599999999999994</v>
      </c>
      <c r="AG74" s="126"/>
      <c r="AH74" s="60"/>
      <c r="AI74" s="60"/>
      <c r="AJ74" s="60"/>
      <c r="AK74" s="60">
        <f>AF74</f>
        <v>41.599999999999994</v>
      </c>
      <c r="AL74" s="60"/>
      <c r="AM74" s="60"/>
      <c r="AN74" s="60"/>
      <c r="AO74" s="60"/>
      <c r="AP74" s="126"/>
      <c r="AQ74" s="126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189"/>
      <c r="CL74" s="79" t="b">
        <f t="shared" si="6"/>
        <v>1</v>
      </c>
      <c r="CN74" s="389">
        <f t="shared" si="7"/>
        <v>1</v>
      </c>
    </row>
    <row r="75" spans="1:92" ht="9.75" customHeight="1">
      <c r="A75" s="363" t="s">
        <v>331</v>
      </c>
      <c r="B75" s="284" t="s">
        <v>330</v>
      </c>
      <c r="C75" s="183">
        <v>2</v>
      </c>
      <c r="D75" s="227" t="s">
        <v>113</v>
      </c>
      <c r="E75" s="351" t="s">
        <v>158</v>
      </c>
      <c r="F75" s="166">
        <v>24</v>
      </c>
      <c r="G75" s="166" t="s">
        <v>54</v>
      </c>
      <c r="H75" s="166"/>
      <c r="I75" s="166"/>
      <c r="J75" s="166">
        <v>32</v>
      </c>
      <c r="K75" s="166">
        <v>32</v>
      </c>
      <c r="L75" s="166"/>
      <c r="M75" s="166"/>
      <c r="N75" s="61"/>
      <c r="O75" s="61"/>
      <c r="P75" s="64"/>
      <c r="Q75" s="61"/>
      <c r="R75" s="61"/>
      <c r="S75" s="61"/>
      <c r="T75" s="61"/>
      <c r="U75" s="61"/>
      <c r="V75" s="61"/>
      <c r="W75" s="61">
        <f aca="true" t="shared" si="9" ref="W75:W93">0.1*F75</f>
        <v>2.4000000000000004</v>
      </c>
      <c r="X75" s="61"/>
      <c r="Y75" s="61">
        <f t="shared" si="8"/>
        <v>7.199999999999999</v>
      </c>
      <c r="Z75" s="61"/>
      <c r="AA75" s="61"/>
      <c r="AB75" s="61"/>
      <c r="AC75" s="61"/>
      <c r="AD75" s="61"/>
      <c r="AE75" s="125"/>
      <c r="AF75" s="128">
        <f t="shared" si="5"/>
        <v>41.599999999999994</v>
      </c>
      <c r="AG75" s="126"/>
      <c r="AH75" s="60"/>
      <c r="AI75" s="60"/>
      <c r="AJ75" s="60"/>
      <c r="AK75" s="60"/>
      <c r="AL75" s="60"/>
      <c r="AM75" s="60"/>
      <c r="AN75" s="60"/>
      <c r="AO75" s="60"/>
      <c r="AP75" s="126"/>
      <c r="AQ75" s="126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92">
        <f>AF75</f>
        <v>41.599999999999994</v>
      </c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189"/>
      <c r="CL75" s="79" t="b">
        <f t="shared" si="6"/>
        <v>1</v>
      </c>
      <c r="CN75" s="389">
        <f t="shared" si="7"/>
        <v>1</v>
      </c>
    </row>
    <row r="76" spans="1:92" ht="9.75" customHeight="1">
      <c r="A76" s="363" t="s">
        <v>331</v>
      </c>
      <c r="B76" s="284" t="s">
        <v>330</v>
      </c>
      <c r="C76" s="183">
        <v>3</v>
      </c>
      <c r="D76" s="223" t="s">
        <v>118</v>
      </c>
      <c r="E76" s="351" t="s">
        <v>158</v>
      </c>
      <c r="F76" s="166">
        <v>24</v>
      </c>
      <c r="G76" s="166" t="s">
        <v>54</v>
      </c>
      <c r="H76" s="166"/>
      <c r="I76" s="166"/>
      <c r="J76" s="166">
        <v>32</v>
      </c>
      <c r="K76" s="166">
        <v>64</v>
      </c>
      <c r="L76" s="166"/>
      <c r="M76" s="166"/>
      <c r="N76" s="61"/>
      <c r="O76" s="61"/>
      <c r="P76" s="64"/>
      <c r="Q76" s="61"/>
      <c r="R76" s="61"/>
      <c r="S76" s="61"/>
      <c r="T76" s="61"/>
      <c r="U76" s="61"/>
      <c r="V76" s="61"/>
      <c r="W76" s="61">
        <f t="shared" si="9"/>
        <v>2.4000000000000004</v>
      </c>
      <c r="X76" s="61"/>
      <c r="Y76" s="61">
        <f t="shared" si="8"/>
        <v>7.199999999999999</v>
      </c>
      <c r="Z76" s="61"/>
      <c r="AA76" s="61"/>
      <c r="AB76" s="61"/>
      <c r="AC76" s="61"/>
      <c r="AD76" s="61"/>
      <c r="AE76" s="125"/>
      <c r="AF76" s="128">
        <f t="shared" si="5"/>
        <v>73.60000000000001</v>
      </c>
      <c r="AG76" s="126"/>
      <c r="AH76" s="60"/>
      <c r="AI76" s="60"/>
      <c r="AJ76" s="60"/>
      <c r="AK76" s="60"/>
      <c r="AL76" s="60"/>
      <c r="AM76" s="60"/>
      <c r="AN76" s="60"/>
      <c r="AO76" s="60"/>
      <c r="AP76" s="126"/>
      <c r="AQ76" s="126"/>
      <c r="AR76" s="60"/>
      <c r="AS76" s="60"/>
      <c r="AT76" s="60"/>
      <c r="AU76" s="60"/>
      <c r="AV76" s="60"/>
      <c r="AW76" s="60"/>
      <c r="AX76" s="60"/>
      <c r="AY76" s="60"/>
      <c r="AZ76" s="83">
        <f>AF76/2</f>
        <v>36.800000000000004</v>
      </c>
      <c r="BA76" s="60"/>
      <c r="BB76" s="60"/>
      <c r="BC76" s="60"/>
      <c r="BD76" s="60"/>
      <c r="BE76" s="83">
        <f>AF76/2</f>
        <v>36.800000000000004</v>
      </c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189"/>
      <c r="CL76" s="79" t="b">
        <f t="shared" si="6"/>
        <v>1</v>
      </c>
      <c r="CN76" s="389">
        <f t="shared" si="7"/>
        <v>2</v>
      </c>
    </row>
    <row r="77" spans="1:92" ht="9.75">
      <c r="A77" s="363" t="s">
        <v>331</v>
      </c>
      <c r="B77" s="284" t="s">
        <v>330</v>
      </c>
      <c r="C77" s="183">
        <v>4</v>
      </c>
      <c r="D77" s="227" t="s">
        <v>127</v>
      </c>
      <c r="E77" s="351" t="s">
        <v>158</v>
      </c>
      <c r="F77" s="166">
        <v>24</v>
      </c>
      <c r="G77" s="166" t="s">
        <v>54</v>
      </c>
      <c r="H77" s="166"/>
      <c r="I77" s="166"/>
      <c r="J77" s="166">
        <v>32</v>
      </c>
      <c r="K77" s="166">
        <v>32</v>
      </c>
      <c r="L77" s="166"/>
      <c r="M77" s="166"/>
      <c r="N77" s="61"/>
      <c r="O77" s="61"/>
      <c r="P77" s="64"/>
      <c r="Q77" s="61"/>
      <c r="R77" s="61"/>
      <c r="S77" s="61"/>
      <c r="T77" s="61"/>
      <c r="U77" s="61"/>
      <c r="V77" s="61"/>
      <c r="W77" s="61">
        <f t="shared" si="9"/>
        <v>2.4000000000000004</v>
      </c>
      <c r="X77" s="61"/>
      <c r="Y77" s="61">
        <f t="shared" si="8"/>
        <v>7.199999999999999</v>
      </c>
      <c r="Z77" s="61"/>
      <c r="AA77" s="61"/>
      <c r="AB77" s="61"/>
      <c r="AC77" s="61"/>
      <c r="AD77" s="61"/>
      <c r="AE77" s="125"/>
      <c r="AF77" s="128">
        <f t="shared" si="5"/>
        <v>41.599999999999994</v>
      </c>
      <c r="AG77" s="126"/>
      <c r="AH77" s="60"/>
      <c r="AI77" s="60"/>
      <c r="AJ77" s="60"/>
      <c r="AK77" s="60"/>
      <c r="AL77" s="60"/>
      <c r="AM77" s="60"/>
      <c r="AN77" s="60"/>
      <c r="AO77" s="60"/>
      <c r="AP77" s="126"/>
      <c r="AQ77" s="126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>
        <f>AF77</f>
        <v>41.599999999999994</v>
      </c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189"/>
      <c r="CL77" s="79" t="b">
        <f t="shared" si="6"/>
        <v>1</v>
      </c>
      <c r="CN77" s="389">
        <f t="shared" si="7"/>
        <v>1</v>
      </c>
    </row>
    <row r="78" spans="1:92" ht="9.75" customHeight="1">
      <c r="A78" s="363" t="s">
        <v>331</v>
      </c>
      <c r="B78" s="284" t="s">
        <v>330</v>
      </c>
      <c r="C78" s="183">
        <v>5</v>
      </c>
      <c r="D78" s="227" t="s">
        <v>254</v>
      </c>
      <c r="E78" s="351" t="s">
        <v>158</v>
      </c>
      <c r="F78" s="166">
        <v>24</v>
      </c>
      <c r="G78" s="166" t="s">
        <v>54</v>
      </c>
      <c r="H78" s="166"/>
      <c r="I78" s="166"/>
      <c r="J78" s="166">
        <v>32</v>
      </c>
      <c r="K78" s="166">
        <v>32</v>
      </c>
      <c r="L78" s="166"/>
      <c r="M78" s="166"/>
      <c r="N78" s="61"/>
      <c r="O78" s="61"/>
      <c r="P78" s="64"/>
      <c r="Q78" s="61"/>
      <c r="R78" s="61"/>
      <c r="S78" s="61"/>
      <c r="T78" s="61"/>
      <c r="U78" s="61"/>
      <c r="V78" s="61"/>
      <c r="W78" s="61">
        <f t="shared" si="9"/>
        <v>2.4000000000000004</v>
      </c>
      <c r="X78" s="61"/>
      <c r="Y78" s="61">
        <f>0.3*F78</f>
        <v>7.199999999999999</v>
      </c>
      <c r="Z78" s="61"/>
      <c r="AA78" s="61"/>
      <c r="AB78" s="61"/>
      <c r="AC78" s="61"/>
      <c r="AD78" s="61"/>
      <c r="AE78" s="125"/>
      <c r="AF78" s="128">
        <f t="shared" si="5"/>
        <v>41.599999999999994</v>
      </c>
      <c r="AG78" s="126"/>
      <c r="AH78" s="60"/>
      <c r="AI78" s="60"/>
      <c r="AJ78" s="60"/>
      <c r="AK78" s="60"/>
      <c r="AL78" s="60"/>
      <c r="AM78" s="60"/>
      <c r="AN78" s="60"/>
      <c r="AO78" s="60"/>
      <c r="AP78" s="126"/>
      <c r="AQ78" s="126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>
        <f>AF78</f>
        <v>41.599999999999994</v>
      </c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189"/>
      <c r="CL78" s="79" t="b">
        <f t="shared" si="6"/>
        <v>1</v>
      </c>
      <c r="CN78" s="389">
        <f t="shared" si="7"/>
        <v>1</v>
      </c>
    </row>
    <row r="79" spans="1:92" ht="9.75" customHeight="1">
      <c r="A79" s="363" t="s">
        <v>331</v>
      </c>
      <c r="B79" s="284" t="s">
        <v>330</v>
      </c>
      <c r="C79" s="183">
        <v>6</v>
      </c>
      <c r="D79" s="227" t="s">
        <v>235</v>
      </c>
      <c r="E79" s="351" t="s">
        <v>158</v>
      </c>
      <c r="F79" s="166">
        <v>24</v>
      </c>
      <c r="G79" s="166" t="s">
        <v>54</v>
      </c>
      <c r="H79" s="69"/>
      <c r="I79" s="69"/>
      <c r="J79" s="69">
        <v>80</v>
      </c>
      <c r="K79" s="69">
        <v>80</v>
      </c>
      <c r="L79" s="69"/>
      <c r="M79" s="69"/>
      <c r="N79" s="69"/>
      <c r="O79" s="70"/>
      <c r="P79" s="64"/>
      <c r="Q79" s="71"/>
      <c r="R79" s="70"/>
      <c r="S79" s="71"/>
      <c r="T79" s="70"/>
      <c r="U79" s="70"/>
      <c r="V79" s="70"/>
      <c r="W79" s="61">
        <f t="shared" si="9"/>
        <v>2.4000000000000004</v>
      </c>
      <c r="X79" s="61"/>
      <c r="Y79" s="61">
        <f>0.3*F79</f>
        <v>7.199999999999999</v>
      </c>
      <c r="Z79" s="70"/>
      <c r="AA79" s="61"/>
      <c r="AB79" s="61"/>
      <c r="AC79" s="61"/>
      <c r="AD79" s="61"/>
      <c r="AE79" s="125"/>
      <c r="AF79" s="128">
        <f t="shared" si="5"/>
        <v>89.60000000000001</v>
      </c>
      <c r="AG79" s="126"/>
      <c r="AH79" s="60"/>
      <c r="AI79" s="60">
        <f>AF79</f>
        <v>89.60000000000001</v>
      </c>
      <c r="AJ79" s="60"/>
      <c r="AK79" s="60"/>
      <c r="AL79" s="60"/>
      <c r="AM79" s="60"/>
      <c r="AN79" s="60"/>
      <c r="AO79" s="60"/>
      <c r="AP79" s="126"/>
      <c r="AQ79" s="126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189"/>
      <c r="CL79" s="79" t="b">
        <f t="shared" si="6"/>
        <v>1</v>
      </c>
      <c r="CN79" s="389">
        <f t="shared" si="7"/>
        <v>2.5</v>
      </c>
    </row>
    <row r="80" spans="1:92" ht="9.75" customHeight="1">
      <c r="A80" s="363" t="s">
        <v>331</v>
      </c>
      <c r="B80" s="284" t="s">
        <v>330</v>
      </c>
      <c r="C80" s="183">
        <v>7</v>
      </c>
      <c r="D80" s="226" t="s">
        <v>94</v>
      </c>
      <c r="E80" s="351" t="s">
        <v>158</v>
      </c>
      <c r="F80" s="166">
        <v>24</v>
      </c>
      <c r="G80" s="166" t="s">
        <v>54</v>
      </c>
      <c r="H80" s="166"/>
      <c r="I80" s="166"/>
      <c r="J80" s="166">
        <v>32</v>
      </c>
      <c r="K80" s="166">
        <v>32</v>
      </c>
      <c r="L80" s="166"/>
      <c r="M80" s="166"/>
      <c r="N80" s="61"/>
      <c r="O80" s="61"/>
      <c r="P80" s="64"/>
      <c r="Q80" s="61"/>
      <c r="R80" s="61"/>
      <c r="S80" s="61"/>
      <c r="T80" s="61"/>
      <c r="U80" s="61"/>
      <c r="V80" s="61"/>
      <c r="W80" s="61">
        <f t="shared" si="9"/>
        <v>2.4000000000000004</v>
      </c>
      <c r="X80" s="61"/>
      <c r="Y80" s="61">
        <f t="shared" si="8"/>
        <v>7.199999999999999</v>
      </c>
      <c r="Z80" s="61"/>
      <c r="AA80" s="61"/>
      <c r="AB80" s="61"/>
      <c r="AC80" s="61"/>
      <c r="AD80" s="61"/>
      <c r="AE80" s="125"/>
      <c r="AF80" s="128">
        <f t="shared" si="5"/>
        <v>41.599999999999994</v>
      </c>
      <c r="AG80" s="126"/>
      <c r="AH80" s="60"/>
      <c r="AI80" s="60"/>
      <c r="AJ80" s="60"/>
      <c r="AK80" s="60"/>
      <c r="AL80" s="60"/>
      <c r="AM80" s="60"/>
      <c r="AN80" s="60"/>
      <c r="AO80" s="60"/>
      <c r="AP80" s="126"/>
      <c r="AQ80" s="126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>
        <f>AF80</f>
        <v>41.599999999999994</v>
      </c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189"/>
      <c r="CL80" s="79" t="b">
        <f t="shared" si="6"/>
        <v>1</v>
      </c>
      <c r="CN80" s="389">
        <f t="shared" si="7"/>
        <v>1</v>
      </c>
    </row>
    <row r="81" spans="1:92" ht="9.75" customHeight="1">
      <c r="A81" s="363" t="s">
        <v>331</v>
      </c>
      <c r="B81" s="284" t="s">
        <v>330</v>
      </c>
      <c r="C81" s="183">
        <v>8</v>
      </c>
      <c r="D81" s="230" t="s">
        <v>364</v>
      </c>
      <c r="E81" s="351" t="s">
        <v>158</v>
      </c>
      <c r="F81" s="166">
        <v>24</v>
      </c>
      <c r="G81" s="166" t="s">
        <v>54</v>
      </c>
      <c r="H81" s="166"/>
      <c r="I81" s="166"/>
      <c r="J81" s="166">
        <v>48</v>
      </c>
      <c r="K81" s="166">
        <v>48</v>
      </c>
      <c r="L81" s="166"/>
      <c r="M81" s="166"/>
      <c r="N81" s="61"/>
      <c r="O81" s="61"/>
      <c r="P81" s="64"/>
      <c r="Q81" s="61"/>
      <c r="R81" s="61"/>
      <c r="S81" s="61"/>
      <c r="T81" s="61"/>
      <c r="U81" s="61"/>
      <c r="V81" s="61"/>
      <c r="W81" s="61">
        <f>0.1*F81</f>
        <v>2.4000000000000004</v>
      </c>
      <c r="X81" s="61"/>
      <c r="Y81" s="61">
        <f>0.3*F81</f>
        <v>7.199999999999999</v>
      </c>
      <c r="Z81" s="61"/>
      <c r="AA81" s="61"/>
      <c r="AB81" s="61"/>
      <c r="AC81" s="61"/>
      <c r="AD81" s="61"/>
      <c r="AE81" s="125"/>
      <c r="AF81" s="128">
        <f t="shared" si="5"/>
        <v>57.599999999999994</v>
      </c>
      <c r="AG81" s="126"/>
      <c r="AH81" s="60"/>
      <c r="AI81" s="60">
        <f>AF81</f>
        <v>57.599999999999994</v>
      </c>
      <c r="AJ81" s="60"/>
      <c r="AK81" s="60"/>
      <c r="AL81" s="60"/>
      <c r="AM81" s="60"/>
      <c r="AN81" s="60"/>
      <c r="AO81" s="60"/>
      <c r="AP81" s="126"/>
      <c r="AQ81" s="126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189"/>
      <c r="CL81" s="79" t="b">
        <f t="shared" si="6"/>
        <v>1</v>
      </c>
      <c r="CN81" s="389">
        <f t="shared" si="7"/>
        <v>1.5</v>
      </c>
    </row>
    <row r="82" spans="1:92" ht="9.75" customHeight="1">
      <c r="A82" s="363" t="s">
        <v>331</v>
      </c>
      <c r="B82" s="284" t="s">
        <v>330</v>
      </c>
      <c r="C82" s="183">
        <v>8</v>
      </c>
      <c r="D82" s="230" t="s">
        <v>319</v>
      </c>
      <c r="E82" s="351" t="s">
        <v>158</v>
      </c>
      <c r="F82" s="166">
        <v>24</v>
      </c>
      <c r="G82" s="166" t="s">
        <v>54</v>
      </c>
      <c r="H82" s="166"/>
      <c r="I82" s="166"/>
      <c r="J82" s="166">
        <v>62</v>
      </c>
      <c r="K82" s="166">
        <v>62</v>
      </c>
      <c r="L82" s="166">
        <v>10</v>
      </c>
      <c r="M82" s="166">
        <v>10</v>
      </c>
      <c r="N82" s="61"/>
      <c r="O82" s="61"/>
      <c r="P82" s="64"/>
      <c r="Q82" s="61"/>
      <c r="R82" s="61"/>
      <c r="S82" s="61"/>
      <c r="T82" s="61"/>
      <c r="U82" s="61"/>
      <c r="V82" s="61"/>
      <c r="W82" s="61">
        <f>0.1*F82</f>
        <v>2.4000000000000004</v>
      </c>
      <c r="X82" s="61"/>
      <c r="Y82" s="61">
        <f>0.3*F82</f>
        <v>7.199999999999999</v>
      </c>
      <c r="Z82" s="61"/>
      <c r="AA82" s="61"/>
      <c r="AB82" s="61"/>
      <c r="AC82" s="61"/>
      <c r="AD82" s="61"/>
      <c r="AE82" s="125"/>
      <c r="AF82" s="128">
        <f>SUM(I82,K82,M82:AE82)</f>
        <v>81.60000000000001</v>
      </c>
      <c r="AG82" s="126"/>
      <c r="AH82" s="60"/>
      <c r="AI82" s="60"/>
      <c r="AJ82" s="60"/>
      <c r="AK82" s="60"/>
      <c r="AL82" s="60"/>
      <c r="AM82" s="60"/>
      <c r="AN82" s="60"/>
      <c r="AO82" s="60"/>
      <c r="AP82" s="126"/>
      <c r="AQ82" s="126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>
        <f>AF82</f>
        <v>81.60000000000001</v>
      </c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189"/>
      <c r="CL82" s="79" t="b">
        <f t="shared" si="6"/>
        <v>1</v>
      </c>
      <c r="CN82" s="389">
        <f t="shared" si="7"/>
        <v>2.25</v>
      </c>
    </row>
    <row r="83" spans="1:92" ht="9.75" customHeight="1">
      <c r="A83" s="363" t="s">
        <v>331</v>
      </c>
      <c r="B83" s="284" t="s">
        <v>330</v>
      </c>
      <c r="C83" s="183">
        <v>9</v>
      </c>
      <c r="D83" s="226" t="s">
        <v>255</v>
      </c>
      <c r="E83" s="351" t="s">
        <v>158</v>
      </c>
      <c r="F83" s="166">
        <v>24</v>
      </c>
      <c r="G83" s="166" t="s">
        <v>54</v>
      </c>
      <c r="H83" s="166"/>
      <c r="I83" s="166"/>
      <c r="J83" s="166">
        <v>54</v>
      </c>
      <c r="K83" s="166">
        <v>54</v>
      </c>
      <c r="L83" s="166"/>
      <c r="M83" s="166"/>
      <c r="N83" s="61"/>
      <c r="O83" s="61"/>
      <c r="P83" s="64"/>
      <c r="Q83" s="61"/>
      <c r="R83" s="61"/>
      <c r="S83" s="61"/>
      <c r="T83" s="61"/>
      <c r="U83" s="61"/>
      <c r="V83" s="61"/>
      <c r="W83" s="61">
        <f>0.1*F83</f>
        <v>2.4000000000000004</v>
      </c>
      <c r="X83" s="61"/>
      <c r="Y83" s="61">
        <f>0.3*F83</f>
        <v>7.199999999999999</v>
      </c>
      <c r="Z83" s="61"/>
      <c r="AA83" s="61"/>
      <c r="AB83" s="61"/>
      <c r="AC83" s="61"/>
      <c r="AD83" s="61"/>
      <c r="AE83" s="125"/>
      <c r="AF83" s="128">
        <f t="shared" si="5"/>
        <v>63.599999999999994</v>
      </c>
      <c r="AG83" s="126"/>
      <c r="AH83" s="60"/>
      <c r="AI83" s="60"/>
      <c r="AJ83" s="60"/>
      <c r="AK83" s="60"/>
      <c r="AL83" s="60"/>
      <c r="AM83" s="60"/>
      <c r="AN83" s="60"/>
      <c r="AO83" s="60"/>
      <c r="AP83" s="126"/>
      <c r="AQ83" s="126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>
        <f>AF83</f>
        <v>63.599999999999994</v>
      </c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189"/>
      <c r="CL83" s="79" t="b">
        <f t="shared" si="6"/>
        <v>1</v>
      </c>
      <c r="CN83" s="389">
        <f t="shared" si="7"/>
        <v>1.6875</v>
      </c>
    </row>
    <row r="84" spans="1:92" ht="9.75" customHeight="1">
      <c r="A84" s="363" t="s">
        <v>331</v>
      </c>
      <c r="B84" s="284" t="s">
        <v>330</v>
      </c>
      <c r="C84" s="183">
        <v>10</v>
      </c>
      <c r="D84" s="227" t="s">
        <v>84</v>
      </c>
      <c r="E84" s="351" t="s">
        <v>158</v>
      </c>
      <c r="F84" s="166">
        <v>24</v>
      </c>
      <c r="G84" s="69" t="s">
        <v>54</v>
      </c>
      <c r="H84" s="166"/>
      <c r="I84" s="166"/>
      <c r="J84" s="166">
        <v>32</v>
      </c>
      <c r="K84" s="166">
        <v>32</v>
      </c>
      <c r="L84" s="166"/>
      <c r="M84" s="166"/>
      <c r="N84" s="61"/>
      <c r="O84" s="61"/>
      <c r="P84" s="64"/>
      <c r="Q84" s="61"/>
      <c r="R84" s="61"/>
      <c r="S84" s="61"/>
      <c r="T84" s="61"/>
      <c r="U84" s="61"/>
      <c r="V84" s="61"/>
      <c r="W84" s="61"/>
      <c r="X84" s="61">
        <f>24*0.1</f>
        <v>2.4000000000000004</v>
      </c>
      <c r="Y84" s="61"/>
      <c r="Z84" s="61"/>
      <c r="AA84" s="61"/>
      <c r="AB84" s="61"/>
      <c r="AC84" s="61"/>
      <c r="AD84" s="61"/>
      <c r="AE84" s="125"/>
      <c r="AF84" s="128">
        <f t="shared" si="5"/>
        <v>34.4</v>
      </c>
      <c r="AG84" s="126"/>
      <c r="AH84" s="60"/>
      <c r="AI84" s="60"/>
      <c r="AJ84" s="60"/>
      <c r="AK84" s="60"/>
      <c r="AL84" s="60"/>
      <c r="AM84" s="60"/>
      <c r="AN84" s="60"/>
      <c r="AO84" s="60"/>
      <c r="AP84" s="126"/>
      <c r="AQ84" s="126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>
        <f>AF84</f>
        <v>34.4</v>
      </c>
      <c r="CD84" s="60"/>
      <c r="CE84" s="60"/>
      <c r="CF84" s="60"/>
      <c r="CG84" s="60"/>
      <c r="CH84" s="60"/>
      <c r="CI84" s="60"/>
      <c r="CJ84" s="60"/>
      <c r="CK84" s="189"/>
      <c r="CL84" s="79" t="b">
        <f t="shared" si="6"/>
        <v>1</v>
      </c>
      <c r="CN84" s="389">
        <f t="shared" si="7"/>
        <v>1</v>
      </c>
    </row>
    <row r="85" spans="1:92" s="280" customFormat="1" ht="9.75" customHeight="1">
      <c r="A85" s="363" t="s">
        <v>331</v>
      </c>
      <c r="B85" s="284" t="s">
        <v>330</v>
      </c>
      <c r="C85" s="218"/>
      <c r="D85" s="225"/>
      <c r="E85" s="352" t="s">
        <v>161</v>
      </c>
      <c r="F85" s="81"/>
      <c r="G85" s="81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124"/>
      <c r="AF85" s="127"/>
      <c r="AG85" s="276"/>
      <c r="AH85" s="277"/>
      <c r="AI85" s="277"/>
      <c r="AJ85" s="277"/>
      <c r="AK85" s="277"/>
      <c r="AL85" s="277"/>
      <c r="AM85" s="277"/>
      <c r="AN85" s="277"/>
      <c r="AO85" s="277"/>
      <c r="AP85" s="277"/>
      <c r="AQ85" s="277"/>
      <c r="AR85" s="277"/>
      <c r="AS85" s="277"/>
      <c r="AT85" s="277"/>
      <c r="AU85" s="277"/>
      <c r="AV85" s="277"/>
      <c r="AW85" s="277"/>
      <c r="AX85" s="277"/>
      <c r="AY85" s="277"/>
      <c r="AZ85" s="277"/>
      <c r="BA85" s="277"/>
      <c r="BB85" s="277"/>
      <c r="BC85" s="277"/>
      <c r="BD85" s="277"/>
      <c r="BE85" s="277"/>
      <c r="BF85" s="277"/>
      <c r="BG85" s="277"/>
      <c r="BH85" s="277"/>
      <c r="BI85" s="277"/>
      <c r="BJ85" s="277"/>
      <c r="BK85" s="277"/>
      <c r="BL85" s="277"/>
      <c r="BM85" s="277"/>
      <c r="BN85" s="277"/>
      <c r="BO85" s="277"/>
      <c r="BP85" s="277"/>
      <c r="BQ85" s="277"/>
      <c r="BR85" s="277"/>
      <c r="BS85" s="277"/>
      <c r="BT85" s="277"/>
      <c r="BU85" s="277"/>
      <c r="BV85" s="277"/>
      <c r="BW85" s="277"/>
      <c r="BX85" s="277"/>
      <c r="BY85" s="277"/>
      <c r="BZ85" s="277"/>
      <c r="CA85" s="277"/>
      <c r="CB85" s="277"/>
      <c r="CC85" s="277"/>
      <c r="CD85" s="277"/>
      <c r="CE85" s="277"/>
      <c r="CF85" s="277"/>
      <c r="CG85" s="277"/>
      <c r="CH85" s="277"/>
      <c r="CI85" s="277"/>
      <c r="CJ85" s="277"/>
      <c r="CK85" s="278"/>
      <c r="CL85" s="79" t="b">
        <f t="shared" si="6"/>
        <v>1</v>
      </c>
      <c r="CN85" s="389">
        <f t="shared" si="7"/>
        <v>0</v>
      </c>
    </row>
    <row r="86" spans="1:92" ht="9.75" customHeight="1">
      <c r="A86" s="363" t="s">
        <v>331</v>
      </c>
      <c r="B86" s="284" t="s">
        <v>330</v>
      </c>
      <c r="C86" s="183">
        <v>1</v>
      </c>
      <c r="D86" s="226" t="s">
        <v>164</v>
      </c>
      <c r="E86" s="351" t="s">
        <v>161</v>
      </c>
      <c r="F86" s="166">
        <v>27</v>
      </c>
      <c r="G86" s="166" t="s">
        <v>41</v>
      </c>
      <c r="H86" s="166">
        <v>22</v>
      </c>
      <c r="I86" s="166">
        <v>22</v>
      </c>
      <c r="J86" s="166">
        <v>24</v>
      </c>
      <c r="K86" s="166">
        <v>24</v>
      </c>
      <c r="L86" s="166">
        <v>8</v>
      </c>
      <c r="M86" s="166"/>
      <c r="N86" s="61"/>
      <c r="O86" s="61"/>
      <c r="P86" s="64"/>
      <c r="Q86" s="61"/>
      <c r="R86" s="61"/>
      <c r="S86" s="61"/>
      <c r="T86" s="61"/>
      <c r="U86" s="61"/>
      <c r="V86" s="61"/>
      <c r="W86" s="61">
        <f t="shared" si="9"/>
        <v>2.7</v>
      </c>
      <c r="X86" s="61"/>
      <c r="Y86" s="61">
        <f aca="true" t="shared" si="10" ref="Y86:Y93">0.3*F86</f>
        <v>8.1</v>
      </c>
      <c r="Z86" s="61"/>
      <c r="AA86" s="61"/>
      <c r="AB86" s="61"/>
      <c r="AC86" s="61"/>
      <c r="AD86" s="61"/>
      <c r="AE86" s="125"/>
      <c r="AF86" s="128">
        <f t="shared" si="5"/>
        <v>56.800000000000004</v>
      </c>
      <c r="AG86" s="126"/>
      <c r="AH86" s="60"/>
      <c r="AI86" s="60"/>
      <c r="AJ86" s="60"/>
      <c r="AK86" s="60"/>
      <c r="AL86" s="60"/>
      <c r="AM86" s="60"/>
      <c r="AN86" s="60"/>
      <c r="AO86" s="60"/>
      <c r="AP86" s="126"/>
      <c r="AQ86" s="126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>
        <f>AF86</f>
        <v>56.800000000000004</v>
      </c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189"/>
      <c r="CL86" s="79" t="b">
        <f t="shared" si="6"/>
        <v>1</v>
      </c>
      <c r="CN86" s="389">
        <f t="shared" si="7"/>
        <v>1.4375</v>
      </c>
    </row>
    <row r="87" spans="1:92" ht="9.75" customHeight="1">
      <c r="A87" s="363" t="s">
        <v>331</v>
      </c>
      <c r="B87" s="284" t="s">
        <v>330</v>
      </c>
      <c r="C87" s="183">
        <v>2</v>
      </c>
      <c r="D87" s="226" t="s">
        <v>377</v>
      </c>
      <c r="E87" s="351" t="s">
        <v>161</v>
      </c>
      <c r="F87" s="166">
        <v>27</v>
      </c>
      <c r="G87" s="166" t="s">
        <v>41</v>
      </c>
      <c r="H87" s="166">
        <v>36</v>
      </c>
      <c r="I87" s="166">
        <v>36</v>
      </c>
      <c r="J87" s="166">
        <v>42</v>
      </c>
      <c r="K87" s="166">
        <v>42</v>
      </c>
      <c r="L87" s="166"/>
      <c r="M87" s="166"/>
      <c r="N87" s="61"/>
      <c r="O87" s="61"/>
      <c r="P87" s="64"/>
      <c r="Q87" s="61"/>
      <c r="R87" s="61"/>
      <c r="S87" s="61"/>
      <c r="T87" s="61"/>
      <c r="U87" s="61"/>
      <c r="V87" s="61"/>
      <c r="W87" s="61">
        <f t="shared" si="9"/>
        <v>2.7</v>
      </c>
      <c r="X87" s="61"/>
      <c r="Y87" s="61">
        <f t="shared" si="10"/>
        <v>8.1</v>
      </c>
      <c r="Z87" s="61"/>
      <c r="AA87" s="61"/>
      <c r="AB87" s="61"/>
      <c r="AC87" s="61"/>
      <c r="AD87" s="61"/>
      <c r="AE87" s="125"/>
      <c r="AF87" s="128">
        <f t="shared" si="5"/>
        <v>88.8</v>
      </c>
      <c r="AG87" s="126"/>
      <c r="AH87" s="60"/>
      <c r="AI87" s="60"/>
      <c r="AJ87" s="60"/>
      <c r="AK87" s="60"/>
      <c r="AL87" s="60"/>
      <c r="AM87" s="60"/>
      <c r="AN87" s="60"/>
      <c r="AO87" s="60"/>
      <c r="AP87" s="126"/>
      <c r="AQ87" s="126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>
        <v>88.8</v>
      </c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189"/>
      <c r="CL87" s="79" t="b">
        <f t="shared" si="6"/>
        <v>1</v>
      </c>
      <c r="CN87" s="389">
        <f t="shared" si="7"/>
        <v>2.4375</v>
      </c>
    </row>
    <row r="88" spans="1:92" ht="9.75" customHeight="1">
      <c r="A88" s="363" t="s">
        <v>331</v>
      </c>
      <c r="B88" s="284" t="s">
        <v>330</v>
      </c>
      <c r="C88" s="183">
        <v>3</v>
      </c>
      <c r="D88" s="226" t="s">
        <v>165</v>
      </c>
      <c r="E88" s="351" t="s">
        <v>161</v>
      </c>
      <c r="F88" s="166">
        <v>27</v>
      </c>
      <c r="G88" s="166" t="s">
        <v>41</v>
      </c>
      <c r="H88" s="166">
        <v>16</v>
      </c>
      <c r="I88" s="166">
        <v>16</v>
      </c>
      <c r="J88" s="166">
        <v>20</v>
      </c>
      <c r="K88" s="166">
        <v>20</v>
      </c>
      <c r="L88" s="166"/>
      <c r="M88" s="166"/>
      <c r="N88" s="61"/>
      <c r="O88" s="61"/>
      <c r="P88" s="64"/>
      <c r="Q88" s="61"/>
      <c r="R88" s="61"/>
      <c r="S88" s="61"/>
      <c r="T88" s="61"/>
      <c r="U88" s="61"/>
      <c r="V88" s="61"/>
      <c r="W88" s="61">
        <f t="shared" si="9"/>
        <v>2.7</v>
      </c>
      <c r="X88" s="61"/>
      <c r="Y88" s="61">
        <f t="shared" si="10"/>
        <v>8.1</v>
      </c>
      <c r="Z88" s="61"/>
      <c r="AA88" s="61"/>
      <c r="AB88" s="61"/>
      <c r="AC88" s="61"/>
      <c r="AD88" s="61"/>
      <c r="AE88" s="125"/>
      <c r="AF88" s="128">
        <f t="shared" si="5"/>
        <v>46.800000000000004</v>
      </c>
      <c r="AG88" s="126"/>
      <c r="AH88" s="60"/>
      <c r="AI88" s="60">
        <f>AF88</f>
        <v>46.800000000000004</v>
      </c>
      <c r="AJ88" s="60"/>
      <c r="AK88" s="60"/>
      <c r="AL88" s="60"/>
      <c r="AM88" s="60"/>
      <c r="AN88" s="60"/>
      <c r="AO88" s="60"/>
      <c r="AP88" s="126"/>
      <c r="AQ88" s="126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189"/>
      <c r="CL88" s="79" t="b">
        <f t="shared" si="6"/>
        <v>1</v>
      </c>
      <c r="CN88" s="389">
        <f t="shared" si="7"/>
        <v>1.125</v>
      </c>
    </row>
    <row r="89" spans="1:92" ht="9.75" customHeight="1">
      <c r="A89" s="363" t="s">
        <v>331</v>
      </c>
      <c r="B89" s="284" t="s">
        <v>330</v>
      </c>
      <c r="C89" s="183">
        <v>4</v>
      </c>
      <c r="D89" s="226" t="s">
        <v>166</v>
      </c>
      <c r="E89" s="351" t="s">
        <v>161</v>
      </c>
      <c r="F89" s="166">
        <v>27</v>
      </c>
      <c r="G89" s="166" t="s">
        <v>41</v>
      </c>
      <c r="H89" s="166">
        <v>12</v>
      </c>
      <c r="I89" s="166">
        <v>12</v>
      </c>
      <c r="J89" s="166">
        <v>26</v>
      </c>
      <c r="K89" s="166">
        <v>26</v>
      </c>
      <c r="L89" s="166">
        <v>12</v>
      </c>
      <c r="M89" s="166">
        <v>24</v>
      </c>
      <c r="N89" s="61"/>
      <c r="O89" s="61"/>
      <c r="P89" s="64"/>
      <c r="Q89" s="61"/>
      <c r="R89" s="61"/>
      <c r="S89" s="61"/>
      <c r="T89" s="61"/>
      <c r="U89" s="61"/>
      <c r="V89" s="61"/>
      <c r="W89" s="61">
        <f t="shared" si="9"/>
        <v>2.7</v>
      </c>
      <c r="X89" s="61"/>
      <c r="Y89" s="61">
        <f t="shared" si="10"/>
        <v>8.1</v>
      </c>
      <c r="Z89" s="61"/>
      <c r="AA89" s="61"/>
      <c r="AB89" s="61"/>
      <c r="AC89" s="61"/>
      <c r="AD89" s="61"/>
      <c r="AE89" s="125"/>
      <c r="AF89" s="128">
        <f>SUM(I89,K89,M89:AE89)</f>
        <v>72.8</v>
      </c>
      <c r="AG89" s="126"/>
      <c r="AH89" s="60"/>
      <c r="AI89" s="60"/>
      <c r="AJ89" s="60"/>
      <c r="AK89" s="60"/>
      <c r="AL89" s="60"/>
      <c r="AM89" s="60"/>
      <c r="AN89" s="60"/>
      <c r="AO89" s="60"/>
      <c r="AP89" s="126"/>
      <c r="AQ89" s="126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>
        <f>AF89</f>
        <v>72.8</v>
      </c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189"/>
      <c r="CL89" s="79" t="b">
        <f t="shared" si="6"/>
        <v>1</v>
      </c>
      <c r="CN89" s="389">
        <f t="shared" si="7"/>
        <v>1.9375</v>
      </c>
    </row>
    <row r="90" spans="1:92" ht="9.75" customHeight="1">
      <c r="A90" s="363" t="s">
        <v>331</v>
      </c>
      <c r="B90" s="284" t="s">
        <v>330</v>
      </c>
      <c r="C90" s="183">
        <v>5</v>
      </c>
      <c r="D90" s="226" t="s">
        <v>167</v>
      </c>
      <c r="E90" s="351" t="s">
        <v>161</v>
      </c>
      <c r="F90" s="166">
        <v>27</v>
      </c>
      <c r="G90" s="166" t="s">
        <v>41</v>
      </c>
      <c r="H90" s="166">
        <v>16</v>
      </c>
      <c r="I90" s="166">
        <v>16</v>
      </c>
      <c r="J90" s="166">
        <v>24</v>
      </c>
      <c r="K90" s="166">
        <v>24</v>
      </c>
      <c r="L90" s="166"/>
      <c r="M90" s="166"/>
      <c r="N90" s="61"/>
      <c r="O90" s="61"/>
      <c r="P90" s="64"/>
      <c r="Q90" s="61"/>
      <c r="R90" s="61"/>
      <c r="S90" s="61"/>
      <c r="T90" s="61"/>
      <c r="U90" s="61"/>
      <c r="V90" s="61"/>
      <c r="W90" s="61">
        <f t="shared" si="9"/>
        <v>2.7</v>
      </c>
      <c r="X90" s="61"/>
      <c r="Y90" s="61">
        <f t="shared" si="10"/>
        <v>8.1</v>
      </c>
      <c r="Z90" s="61"/>
      <c r="AA90" s="61"/>
      <c r="AB90" s="61"/>
      <c r="AC90" s="61"/>
      <c r="AD90" s="61"/>
      <c r="AE90" s="125"/>
      <c r="AF90" s="128">
        <f t="shared" si="5"/>
        <v>50.800000000000004</v>
      </c>
      <c r="AG90" s="126"/>
      <c r="AH90" s="60"/>
      <c r="AI90" s="60"/>
      <c r="AJ90" s="60">
        <f>AF90</f>
        <v>50.800000000000004</v>
      </c>
      <c r="AK90" s="60"/>
      <c r="AL90" s="60"/>
      <c r="AM90" s="60"/>
      <c r="AN90" s="60"/>
      <c r="AO90" s="60"/>
      <c r="AP90" s="126"/>
      <c r="AQ90" s="126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189"/>
      <c r="CL90" s="79" t="b">
        <f t="shared" si="6"/>
        <v>1</v>
      </c>
      <c r="CN90" s="389">
        <f t="shared" si="7"/>
        <v>1.25</v>
      </c>
    </row>
    <row r="91" spans="1:92" ht="9.75" customHeight="1">
      <c r="A91" s="363" t="s">
        <v>331</v>
      </c>
      <c r="B91" s="284" t="s">
        <v>330</v>
      </c>
      <c r="C91" s="183">
        <v>6</v>
      </c>
      <c r="D91" s="226" t="s">
        <v>168</v>
      </c>
      <c r="E91" s="351" t="s">
        <v>161</v>
      </c>
      <c r="F91" s="166">
        <v>27</v>
      </c>
      <c r="G91" s="166" t="s">
        <v>41</v>
      </c>
      <c r="H91" s="166">
        <v>28</v>
      </c>
      <c r="I91" s="166">
        <v>28</v>
      </c>
      <c r="J91" s="166">
        <v>24</v>
      </c>
      <c r="K91" s="166">
        <v>24</v>
      </c>
      <c r="L91" s="166"/>
      <c r="M91" s="166"/>
      <c r="N91" s="61"/>
      <c r="O91" s="61"/>
      <c r="P91" s="64"/>
      <c r="Q91" s="61"/>
      <c r="R91" s="61"/>
      <c r="S91" s="61"/>
      <c r="T91" s="61"/>
      <c r="U91" s="61"/>
      <c r="V91" s="61"/>
      <c r="W91" s="61">
        <f t="shared" si="9"/>
        <v>2.7</v>
      </c>
      <c r="X91" s="61"/>
      <c r="Y91" s="61">
        <f t="shared" si="10"/>
        <v>8.1</v>
      </c>
      <c r="Z91" s="61"/>
      <c r="AA91" s="61"/>
      <c r="AB91" s="61"/>
      <c r="AC91" s="61"/>
      <c r="AD91" s="61"/>
      <c r="AE91" s="125"/>
      <c r="AF91" s="128">
        <f t="shared" si="5"/>
        <v>62.800000000000004</v>
      </c>
      <c r="AG91" s="126"/>
      <c r="AH91" s="60"/>
      <c r="AI91" s="60"/>
      <c r="AJ91" s="60"/>
      <c r="AK91" s="60"/>
      <c r="AL91" s="60"/>
      <c r="AM91" s="60"/>
      <c r="AN91" s="60"/>
      <c r="AO91" s="60"/>
      <c r="AP91" s="126"/>
      <c r="AQ91" s="126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>
        <f>AF91</f>
        <v>62.800000000000004</v>
      </c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189"/>
      <c r="CL91" s="79" t="b">
        <f t="shared" si="6"/>
        <v>1</v>
      </c>
      <c r="CN91" s="389">
        <f t="shared" si="7"/>
        <v>1.625</v>
      </c>
    </row>
    <row r="92" spans="1:92" ht="9.75" customHeight="1">
      <c r="A92" s="363" t="s">
        <v>331</v>
      </c>
      <c r="B92" s="284" t="s">
        <v>330</v>
      </c>
      <c r="C92" s="183">
        <v>7</v>
      </c>
      <c r="D92" s="226" t="s">
        <v>169</v>
      </c>
      <c r="E92" s="351" t="s">
        <v>161</v>
      </c>
      <c r="F92" s="166">
        <v>27</v>
      </c>
      <c r="G92" s="166" t="s">
        <v>41</v>
      </c>
      <c r="H92" s="166">
        <v>48</v>
      </c>
      <c r="I92" s="166">
        <v>48</v>
      </c>
      <c r="J92" s="166">
        <v>60</v>
      </c>
      <c r="K92" s="166">
        <v>60</v>
      </c>
      <c r="L92" s="166"/>
      <c r="M92" s="166"/>
      <c r="N92" s="61"/>
      <c r="O92" s="61"/>
      <c r="P92" s="64"/>
      <c r="Q92" s="61"/>
      <c r="R92" s="61"/>
      <c r="S92" s="61"/>
      <c r="T92" s="61"/>
      <c r="U92" s="61"/>
      <c r="V92" s="61"/>
      <c r="W92" s="61">
        <f t="shared" si="9"/>
        <v>2.7</v>
      </c>
      <c r="X92" s="61"/>
      <c r="Y92" s="61">
        <f t="shared" si="10"/>
        <v>8.1</v>
      </c>
      <c r="Z92" s="61"/>
      <c r="AA92" s="61"/>
      <c r="AB92" s="61"/>
      <c r="AC92" s="61"/>
      <c r="AD92" s="61"/>
      <c r="AE92" s="125"/>
      <c r="AF92" s="128">
        <f t="shared" si="5"/>
        <v>118.8</v>
      </c>
      <c r="AG92" s="126"/>
      <c r="AH92" s="60"/>
      <c r="AI92" s="60"/>
      <c r="AJ92" s="60"/>
      <c r="AK92" s="60"/>
      <c r="AL92" s="60"/>
      <c r="AM92" s="60"/>
      <c r="AN92" s="60"/>
      <c r="AO92" s="60"/>
      <c r="AP92" s="126"/>
      <c r="AQ92" s="126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>
        <v>118.8</v>
      </c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189"/>
      <c r="CL92" s="79" t="b">
        <f t="shared" si="6"/>
        <v>1</v>
      </c>
      <c r="CN92" s="389">
        <f t="shared" si="7"/>
        <v>3.375</v>
      </c>
    </row>
    <row r="93" spans="1:92" ht="9.75" customHeight="1">
      <c r="A93" s="363" t="s">
        <v>331</v>
      </c>
      <c r="B93" s="284" t="s">
        <v>330</v>
      </c>
      <c r="C93" s="183">
        <v>8</v>
      </c>
      <c r="D93" s="226" t="s">
        <v>170</v>
      </c>
      <c r="E93" s="351" t="s">
        <v>161</v>
      </c>
      <c r="F93" s="166">
        <v>27</v>
      </c>
      <c r="G93" s="166" t="s">
        <v>41</v>
      </c>
      <c r="H93" s="69">
        <v>32</v>
      </c>
      <c r="I93" s="69">
        <v>32</v>
      </c>
      <c r="J93" s="69">
        <v>40</v>
      </c>
      <c r="K93" s="69">
        <v>40</v>
      </c>
      <c r="L93" s="69"/>
      <c r="M93" s="69"/>
      <c r="N93" s="69"/>
      <c r="O93" s="70"/>
      <c r="P93" s="64"/>
      <c r="Q93" s="71"/>
      <c r="R93" s="70"/>
      <c r="S93" s="71"/>
      <c r="T93" s="70"/>
      <c r="U93" s="70"/>
      <c r="V93" s="70"/>
      <c r="W93" s="61">
        <f t="shared" si="9"/>
        <v>2.7</v>
      </c>
      <c r="X93" s="70"/>
      <c r="Y93" s="61">
        <f t="shared" si="10"/>
        <v>8.1</v>
      </c>
      <c r="Z93" s="70"/>
      <c r="AA93" s="61"/>
      <c r="AB93" s="61"/>
      <c r="AC93" s="61"/>
      <c r="AD93" s="61"/>
      <c r="AE93" s="125"/>
      <c r="AF93" s="128">
        <f t="shared" si="5"/>
        <v>82.8</v>
      </c>
      <c r="AG93" s="126"/>
      <c r="AH93" s="60"/>
      <c r="AI93" s="60"/>
      <c r="AJ93" s="60"/>
      <c r="AK93" s="60"/>
      <c r="AL93" s="60"/>
      <c r="AM93" s="60"/>
      <c r="AN93" s="60"/>
      <c r="AO93" s="60"/>
      <c r="AP93" s="126"/>
      <c r="AQ93" s="126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>
        <v>82.8</v>
      </c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189"/>
      <c r="CL93" s="79" t="b">
        <f t="shared" si="6"/>
        <v>1</v>
      </c>
      <c r="CN93" s="389">
        <f t="shared" si="7"/>
        <v>2.25</v>
      </c>
    </row>
    <row r="94" spans="1:92" ht="9.75" customHeight="1">
      <c r="A94" s="363" t="s">
        <v>331</v>
      </c>
      <c r="B94" s="284" t="s">
        <v>330</v>
      </c>
      <c r="C94" s="183">
        <v>9</v>
      </c>
      <c r="D94" s="226" t="s">
        <v>84</v>
      </c>
      <c r="E94" s="351" t="s">
        <v>161</v>
      </c>
      <c r="F94" s="166">
        <v>27</v>
      </c>
      <c r="G94" s="166" t="s">
        <v>41</v>
      </c>
      <c r="H94" s="166"/>
      <c r="I94" s="166"/>
      <c r="J94" s="166">
        <v>24</v>
      </c>
      <c r="K94" s="166">
        <v>24</v>
      </c>
      <c r="L94" s="166"/>
      <c r="M94" s="166"/>
      <c r="N94" s="61"/>
      <c r="O94" s="61"/>
      <c r="P94" s="64"/>
      <c r="Q94" s="61"/>
      <c r="R94" s="61"/>
      <c r="S94" s="61"/>
      <c r="T94" s="61"/>
      <c r="U94" s="61"/>
      <c r="V94" s="61"/>
      <c r="W94" s="61"/>
      <c r="X94" s="61">
        <f>27*0.1</f>
        <v>2.7</v>
      </c>
      <c r="Y94" s="61"/>
      <c r="Z94" s="61"/>
      <c r="AA94" s="61"/>
      <c r="AB94" s="61"/>
      <c r="AC94" s="61"/>
      <c r="AD94" s="61"/>
      <c r="AE94" s="125"/>
      <c r="AF94" s="128">
        <f t="shared" si="5"/>
        <v>26.7</v>
      </c>
      <c r="AG94" s="126"/>
      <c r="AH94" s="60"/>
      <c r="AI94" s="60"/>
      <c r="AJ94" s="60"/>
      <c r="AK94" s="60"/>
      <c r="AL94" s="60"/>
      <c r="AM94" s="60"/>
      <c r="AN94" s="60"/>
      <c r="AO94" s="60"/>
      <c r="AP94" s="126"/>
      <c r="AQ94" s="126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>
        <f>AF94</f>
        <v>26.7</v>
      </c>
      <c r="CD94" s="60"/>
      <c r="CE94" s="60"/>
      <c r="CF94" s="60"/>
      <c r="CG94" s="60"/>
      <c r="CH94" s="60"/>
      <c r="CI94" s="60"/>
      <c r="CJ94" s="60"/>
      <c r="CK94" s="189"/>
      <c r="CL94" s="79" t="b">
        <f t="shared" si="6"/>
        <v>1</v>
      </c>
      <c r="CN94" s="389">
        <f t="shared" si="7"/>
        <v>0.75</v>
      </c>
    </row>
    <row r="95" spans="1:92" ht="9.75" customHeight="1">
      <c r="A95" s="363" t="s">
        <v>331</v>
      </c>
      <c r="B95" s="284" t="s">
        <v>330</v>
      </c>
      <c r="C95" s="183">
        <v>10</v>
      </c>
      <c r="D95" s="226" t="s">
        <v>171</v>
      </c>
      <c r="E95" s="351" t="s">
        <v>161</v>
      </c>
      <c r="F95" s="166">
        <v>27</v>
      </c>
      <c r="G95" s="166" t="s">
        <v>41</v>
      </c>
      <c r="H95" s="166"/>
      <c r="I95" s="166"/>
      <c r="J95" s="166"/>
      <c r="K95" s="166"/>
      <c r="L95" s="166"/>
      <c r="M95" s="166"/>
      <c r="N95" s="61"/>
      <c r="O95" s="61"/>
      <c r="P95" s="64"/>
      <c r="Q95" s="61"/>
      <c r="R95" s="61"/>
      <c r="S95" s="61"/>
      <c r="T95" s="64"/>
      <c r="U95" s="64"/>
      <c r="V95" s="64">
        <v>125</v>
      </c>
      <c r="W95" s="64"/>
      <c r="X95" s="64"/>
      <c r="Y95" s="61"/>
      <c r="Z95" s="61"/>
      <c r="AA95" s="61"/>
      <c r="AB95" s="61"/>
      <c r="AC95" s="61"/>
      <c r="AD95" s="61"/>
      <c r="AE95" s="125"/>
      <c r="AF95" s="128">
        <f t="shared" si="5"/>
        <v>125</v>
      </c>
      <c r="AG95" s="126"/>
      <c r="AH95" s="60"/>
      <c r="AI95" s="60"/>
      <c r="AJ95" s="71">
        <v>20</v>
      </c>
      <c r="AK95" s="60"/>
      <c r="AL95" s="60"/>
      <c r="AM95" s="60"/>
      <c r="AN95" s="60"/>
      <c r="AO95" s="60"/>
      <c r="AP95" s="126"/>
      <c r="AQ95" s="126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>
        <v>105</v>
      </c>
      <c r="CG95" s="60"/>
      <c r="CH95" s="60"/>
      <c r="CI95" s="60"/>
      <c r="CJ95" s="60"/>
      <c r="CK95" s="189"/>
      <c r="CL95" s="79" t="b">
        <f t="shared" si="6"/>
        <v>1</v>
      </c>
      <c r="CN95" s="389">
        <f t="shared" si="7"/>
        <v>0</v>
      </c>
    </row>
    <row r="96" spans="1:92" s="280" customFormat="1" ht="9.75" customHeight="1">
      <c r="A96" s="363" t="s">
        <v>331</v>
      </c>
      <c r="B96" s="284" t="s">
        <v>330</v>
      </c>
      <c r="C96" s="218"/>
      <c r="D96" s="225"/>
      <c r="E96" s="352" t="s">
        <v>194</v>
      </c>
      <c r="F96" s="81"/>
      <c r="G96" s="81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124"/>
      <c r="AF96" s="127"/>
      <c r="AG96" s="276"/>
      <c r="AH96" s="277"/>
      <c r="AI96" s="277"/>
      <c r="AJ96" s="277"/>
      <c r="AK96" s="277"/>
      <c r="AL96" s="277"/>
      <c r="AM96" s="277"/>
      <c r="AN96" s="277"/>
      <c r="AO96" s="277"/>
      <c r="AP96" s="277"/>
      <c r="AQ96" s="277"/>
      <c r="AR96" s="277"/>
      <c r="AS96" s="277"/>
      <c r="AT96" s="277"/>
      <c r="AU96" s="277"/>
      <c r="AV96" s="277"/>
      <c r="AW96" s="277"/>
      <c r="AX96" s="277"/>
      <c r="AY96" s="277"/>
      <c r="AZ96" s="277"/>
      <c r="BA96" s="277"/>
      <c r="BB96" s="277"/>
      <c r="BC96" s="277"/>
      <c r="BD96" s="277"/>
      <c r="BE96" s="277"/>
      <c r="BF96" s="277"/>
      <c r="BG96" s="277"/>
      <c r="BH96" s="277"/>
      <c r="BI96" s="277"/>
      <c r="BJ96" s="277"/>
      <c r="BK96" s="277"/>
      <c r="BL96" s="277"/>
      <c r="BM96" s="277"/>
      <c r="BN96" s="277"/>
      <c r="BO96" s="277"/>
      <c r="BP96" s="277"/>
      <c r="BQ96" s="277"/>
      <c r="BR96" s="277"/>
      <c r="BS96" s="277"/>
      <c r="BT96" s="277"/>
      <c r="BU96" s="277"/>
      <c r="BV96" s="277"/>
      <c r="BW96" s="277"/>
      <c r="BX96" s="277"/>
      <c r="BY96" s="277"/>
      <c r="BZ96" s="277"/>
      <c r="CA96" s="277"/>
      <c r="CB96" s="277"/>
      <c r="CC96" s="277"/>
      <c r="CD96" s="277"/>
      <c r="CE96" s="277"/>
      <c r="CF96" s="277"/>
      <c r="CG96" s="277"/>
      <c r="CH96" s="277"/>
      <c r="CI96" s="277"/>
      <c r="CJ96" s="277"/>
      <c r="CK96" s="278"/>
      <c r="CL96" s="79" t="b">
        <f t="shared" si="6"/>
        <v>1</v>
      </c>
      <c r="CN96" s="389">
        <f t="shared" si="7"/>
        <v>0</v>
      </c>
    </row>
    <row r="97" spans="1:92" ht="9.75" customHeight="1">
      <c r="A97" s="363" t="s">
        <v>331</v>
      </c>
      <c r="B97" s="284" t="s">
        <v>330</v>
      </c>
      <c r="C97" s="183">
        <v>1</v>
      </c>
      <c r="D97" s="226" t="s">
        <v>116</v>
      </c>
      <c r="E97" s="351" t="s">
        <v>194</v>
      </c>
      <c r="F97" s="166">
        <v>25</v>
      </c>
      <c r="G97" s="166" t="s">
        <v>104</v>
      </c>
      <c r="H97" s="87"/>
      <c r="I97" s="82"/>
      <c r="J97" s="166">
        <v>60</v>
      </c>
      <c r="K97" s="166">
        <v>60</v>
      </c>
      <c r="L97" s="163"/>
      <c r="M97" s="87"/>
      <c r="N97" s="68"/>
      <c r="O97" s="61"/>
      <c r="P97" s="64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125"/>
      <c r="AF97" s="128">
        <f t="shared" si="5"/>
        <v>60</v>
      </c>
      <c r="AG97" s="126"/>
      <c r="AH97" s="60"/>
      <c r="AI97" s="60"/>
      <c r="AJ97" s="60"/>
      <c r="AK97" s="60"/>
      <c r="AL97" s="60"/>
      <c r="AM97" s="60"/>
      <c r="AN97" s="60"/>
      <c r="AO97" s="60"/>
      <c r="AP97" s="126"/>
      <c r="AQ97" s="126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>
        <f>AF97</f>
        <v>60</v>
      </c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189"/>
      <c r="CL97" s="79" t="b">
        <f t="shared" si="6"/>
        <v>1</v>
      </c>
      <c r="CN97" s="389">
        <f t="shared" si="7"/>
        <v>1.875</v>
      </c>
    </row>
    <row r="98" spans="1:92" ht="9.75" customHeight="1">
      <c r="A98" s="363" t="s">
        <v>331</v>
      </c>
      <c r="B98" s="284" t="s">
        <v>330</v>
      </c>
      <c r="C98" s="183">
        <v>2</v>
      </c>
      <c r="D98" s="226" t="s">
        <v>117</v>
      </c>
      <c r="E98" s="351" t="s">
        <v>194</v>
      </c>
      <c r="F98" s="166">
        <v>25</v>
      </c>
      <c r="G98" s="166" t="s">
        <v>104</v>
      </c>
      <c r="H98" s="87"/>
      <c r="I98" s="82"/>
      <c r="J98" s="166">
        <v>40</v>
      </c>
      <c r="K98" s="166">
        <v>40</v>
      </c>
      <c r="L98" s="163"/>
      <c r="M98" s="87"/>
      <c r="N98" s="68"/>
      <c r="O98" s="61"/>
      <c r="P98" s="64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125"/>
      <c r="AF98" s="128">
        <f t="shared" si="5"/>
        <v>40</v>
      </c>
      <c r="AG98" s="126"/>
      <c r="AH98" s="60"/>
      <c r="AI98" s="60"/>
      <c r="AJ98" s="60"/>
      <c r="AK98" s="60"/>
      <c r="AL98" s="60"/>
      <c r="AM98" s="60"/>
      <c r="AN98" s="60"/>
      <c r="AO98" s="60"/>
      <c r="AP98" s="126"/>
      <c r="AQ98" s="126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>
        <f>AF98</f>
        <v>40</v>
      </c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189"/>
      <c r="CL98" s="79" t="b">
        <f t="shared" si="6"/>
        <v>1</v>
      </c>
      <c r="CN98" s="389">
        <f t="shared" si="7"/>
        <v>1.25</v>
      </c>
    </row>
    <row r="99" spans="1:92" ht="9.75" customHeight="1">
      <c r="A99" s="363" t="s">
        <v>331</v>
      </c>
      <c r="B99" s="284" t="s">
        <v>330</v>
      </c>
      <c r="C99" s="183">
        <v>3</v>
      </c>
      <c r="D99" s="226" t="s">
        <v>110</v>
      </c>
      <c r="E99" s="351" t="s">
        <v>194</v>
      </c>
      <c r="F99" s="166">
        <v>25</v>
      </c>
      <c r="G99" s="166" t="s">
        <v>104</v>
      </c>
      <c r="H99" s="87"/>
      <c r="I99" s="82"/>
      <c r="J99" s="166">
        <v>60</v>
      </c>
      <c r="K99" s="166">
        <v>60</v>
      </c>
      <c r="L99" s="163"/>
      <c r="M99" s="87"/>
      <c r="N99" s="68"/>
      <c r="O99" s="61"/>
      <c r="P99" s="64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125"/>
      <c r="AF99" s="128">
        <f t="shared" si="5"/>
        <v>60</v>
      </c>
      <c r="AG99" s="126"/>
      <c r="AH99" s="60"/>
      <c r="AI99" s="60"/>
      <c r="AJ99" s="60"/>
      <c r="AK99" s="60"/>
      <c r="AL99" s="60"/>
      <c r="AM99" s="60">
        <f>AF99</f>
        <v>60</v>
      </c>
      <c r="AN99" s="60"/>
      <c r="AO99" s="60"/>
      <c r="AP99" s="126"/>
      <c r="AQ99" s="126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92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189"/>
      <c r="CL99" s="79" t="b">
        <f t="shared" si="6"/>
        <v>1</v>
      </c>
      <c r="CN99" s="389">
        <f t="shared" si="7"/>
        <v>1.875</v>
      </c>
    </row>
    <row r="100" spans="1:92" ht="9.75" customHeight="1">
      <c r="A100" s="363" t="s">
        <v>331</v>
      </c>
      <c r="B100" s="284" t="s">
        <v>330</v>
      </c>
      <c r="C100" s="183">
        <v>4</v>
      </c>
      <c r="D100" s="226" t="s">
        <v>134</v>
      </c>
      <c r="E100" s="351" t="s">
        <v>194</v>
      </c>
      <c r="F100" s="166">
        <v>25</v>
      </c>
      <c r="G100" s="166" t="s">
        <v>104</v>
      </c>
      <c r="H100" s="87"/>
      <c r="I100" s="82"/>
      <c r="J100" s="166">
        <v>40</v>
      </c>
      <c r="K100" s="166">
        <v>40</v>
      </c>
      <c r="L100" s="163"/>
      <c r="M100" s="87"/>
      <c r="N100" s="68"/>
      <c r="O100" s="61"/>
      <c r="P100" s="64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125"/>
      <c r="AF100" s="128">
        <f t="shared" si="5"/>
        <v>40</v>
      </c>
      <c r="AG100" s="126"/>
      <c r="AH100" s="60"/>
      <c r="AI100" s="60"/>
      <c r="AJ100" s="60"/>
      <c r="AK100" s="60"/>
      <c r="AL100" s="60"/>
      <c r="AM100" s="60"/>
      <c r="AN100" s="60"/>
      <c r="AO100" s="60"/>
      <c r="AP100" s="126"/>
      <c r="AQ100" s="179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>
        <f>AF100</f>
        <v>40</v>
      </c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189"/>
      <c r="CL100" s="79" t="b">
        <f t="shared" si="6"/>
        <v>1</v>
      </c>
      <c r="CN100" s="389">
        <f t="shared" si="7"/>
        <v>1.25</v>
      </c>
    </row>
    <row r="101" spans="1:92" ht="9.75" customHeight="1">
      <c r="A101" s="363" t="s">
        <v>331</v>
      </c>
      <c r="B101" s="284" t="s">
        <v>330</v>
      </c>
      <c r="C101" s="183">
        <v>5</v>
      </c>
      <c r="D101" s="223" t="s">
        <v>118</v>
      </c>
      <c r="E101" s="351" t="s">
        <v>194</v>
      </c>
      <c r="F101" s="166">
        <v>25</v>
      </c>
      <c r="G101" s="166" t="s">
        <v>104</v>
      </c>
      <c r="H101" s="87"/>
      <c r="I101" s="82"/>
      <c r="J101" s="166">
        <v>60</v>
      </c>
      <c r="K101" s="166">
        <v>120</v>
      </c>
      <c r="L101" s="163"/>
      <c r="M101" s="87"/>
      <c r="N101" s="68"/>
      <c r="O101" s="61"/>
      <c r="P101" s="64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125"/>
      <c r="AF101" s="128">
        <f t="shared" si="5"/>
        <v>120</v>
      </c>
      <c r="AG101" s="126"/>
      <c r="AH101" s="60"/>
      <c r="AI101" s="60"/>
      <c r="AJ101" s="60"/>
      <c r="AK101" s="60"/>
      <c r="AL101" s="60"/>
      <c r="AM101" s="60"/>
      <c r="AN101" s="60"/>
      <c r="AO101" s="60"/>
      <c r="AP101" s="126"/>
      <c r="AQ101" s="175"/>
      <c r="AR101" s="60"/>
      <c r="AS101" s="60"/>
      <c r="AT101" s="60"/>
      <c r="AU101" s="60"/>
      <c r="AV101" s="60"/>
      <c r="AW101" s="60"/>
      <c r="AX101" s="60"/>
      <c r="AY101" s="60"/>
      <c r="AZ101" s="83">
        <f>AF101/2</f>
        <v>60</v>
      </c>
      <c r="BA101" s="60"/>
      <c r="BB101" s="60"/>
      <c r="BC101" s="60"/>
      <c r="BD101" s="60"/>
      <c r="BE101" s="83">
        <f>AF101/2</f>
        <v>60</v>
      </c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71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189"/>
      <c r="CL101" s="79" t="b">
        <f t="shared" si="6"/>
        <v>1</v>
      </c>
      <c r="CN101" s="389">
        <f t="shared" si="7"/>
        <v>3.75</v>
      </c>
    </row>
    <row r="102" spans="1:92" ht="9.75" customHeight="1">
      <c r="A102" s="363" t="s">
        <v>331</v>
      </c>
      <c r="B102" s="284" t="s">
        <v>330</v>
      </c>
      <c r="C102" s="183">
        <v>6</v>
      </c>
      <c r="D102" s="226" t="s">
        <v>82</v>
      </c>
      <c r="E102" s="351" t="s">
        <v>194</v>
      </c>
      <c r="F102" s="166">
        <v>25</v>
      </c>
      <c r="G102" s="166" t="s">
        <v>104</v>
      </c>
      <c r="H102" s="87"/>
      <c r="I102" s="82"/>
      <c r="J102" s="166">
        <v>60</v>
      </c>
      <c r="K102" s="166">
        <v>60</v>
      </c>
      <c r="L102" s="163"/>
      <c r="M102" s="87"/>
      <c r="N102" s="68"/>
      <c r="O102" s="61"/>
      <c r="P102" s="64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125"/>
      <c r="AF102" s="128">
        <f t="shared" si="5"/>
        <v>60</v>
      </c>
      <c r="AG102" s="126"/>
      <c r="AH102" s="60"/>
      <c r="AI102" s="60"/>
      <c r="AJ102" s="60"/>
      <c r="AK102" s="60"/>
      <c r="AL102" s="60"/>
      <c r="AM102" s="60"/>
      <c r="AN102" s="60"/>
      <c r="AO102" s="60"/>
      <c r="AP102" s="126"/>
      <c r="AQ102" s="126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>
        <f>AF102</f>
        <v>60</v>
      </c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189"/>
      <c r="CL102" s="79" t="b">
        <f t="shared" si="6"/>
        <v>1</v>
      </c>
      <c r="CN102" s="389">
        <f t="shared" si="7"/>
        <v>1.875</v>
      </c>
    </row>
    <row r="103" spans="1:92" ht="9.75" customHeight="1">
      <c r="A103" s="363" t="s">
        <v>331</v>
      </c>
      <c r="B103" s="284" t="s">
        <v>330</v>
      </c>
      <c r="C103" s="183">
        <v>7</v>
      </c>
      <c r="D103" s="226" t="s">
        <v>159</v>
      </c>
      <c r="E103" s="351" t="s">
        <v>194</v>
      </c>
      <c r="F103" s="166">
        <v>25</v>
      </c>
      <c r="G103" s="166" t="s">
        <v>104</v>
      </c>
      <c r="H103" s="87"/>
      <c r="I103" s="82"/>
      <c r="J103" s="166">
        <v>100</v>
      </c>
      <c r="K103" s="166">
        <v>100</v>
      </c>
      <c r="L103" s="163"/>
      <c r="M103" s="87"/>
      <c r="N103" s="68"/>
      <c r="O103" s="61"/>
      <c r="P103" s="64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125"/>
      <c r="AF103" s="128">
        <f t="shared" si="5"/>
        <v>100</v>
      </c>
      <c r="AG103" s="126"/>
      <c r="AH103" s="60"/>
      <c r="AI103" s="60"/>
      <c r="AJ103" s="60"/>
      <c r="AK103" s="60"/>
      <c r="AL103" s="60"/>
      <c r="AM103" s="60"/>
      <c r="AN103" s="60"/>
      <c r="AO103" s="60"/>
      <c r="AP103" s="126"/>
      <c r="AQ103" s="126"/>
      <c r="AR103" s="60"/>
      <c r="AS103" s="60"/>
      <c r="AT103" s="60"/>
      <c r="AU103" s="60"/>
      <c r="AV103" s="60">
        <f>AF103</f>
        <v>100</v>
      </c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189"/>
      <c r="CL103" s="79" t="b">
        <f t="shared" si="6"/>
        <v>1</v>
      </c>
      <c r="CN103" s="389">
        <f t="shared" si="7"/>
        <v>3.125</v>
      </c>
    </row>
    <row r="104" spans="1:92" ht="9.75" customHeight="1">
      <c r="A104" s="363" t="s">
        <v>331</v>
      </c>
      <c r="B104" s="284" t="s">
        <v>330</v>
      </c>
      <c r="C104" s="183">
        <v>8</v>
      </c>
      <c r="D104" s="226" t="s">
        <v>160</v>
      </c>
      <c r="E104" s="351" t="s">
        <v>194</v>
      </c>
      <c r="F104" s="166">
        <v>25</v>
      </c>
      <c r="G104" s="166" t="s">
        <v>104</v>
      </c>
      <c r="H104" s="87"/>
      <c r="I104" s="82"/>
      <c r="J104" s="166">
        <v>60</v>
      </c>
      <c r="K104" s="166">
        <v>60</v>
      </c>
      <c r="L104" s="163"/>
      <c r="M104" s="87"/>
      <c r="N104" s="68"/>
      <c r="O104" s="61"/>
      <c r="P104" s="64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125"/>
      <c r="AF104" s="128">
        <f t="shared" si="5"/>
        <v>60</v>
      </c>
      <c r="AG104" s="126"/>
      <c r="AH104" s="60"/>
      <c r="AI104" s="60"/>
      <c r="AJ104" s="60"/>
      <c r="AK104" s="60"/>
      <c r="AL104" s="60"/>
      <c r="AM104" s="60"/>
      <c r="AN104" s="60"/>
      <c r="AO104" s="60"/>
      <c r="AP104" s="126"/>
      <c r="AQ104" s="175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>
        <f>AF104</f>
        <v>60</v>
      </c>
      <c r="BT104" s="60"/>
      <c r="BU104" s="60"/>
      <c r="BV104" s="60"/>
      <c r="BW104" s="60"/>
      <c r="BX104" s="60"/>
      <c r="BY104" s="60"/>
      <c r="BZ104" s="71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189"/>
      <c r="CL104" s="79" t="b">
        <f t="shared" si="6"/>
        <v>1</v>
      </c>
      <c r="CN104" s="389">
        <f t="shared" si="7"/>
        <v>1.875</v>
      </c>
    </row>
    <row r="105" spans="1:92" ht="9.75" customHeight="1">
      <c r="A105" s="363" t="s">
        <v>331</v>
      </c>
      <c r="B105" s="284" t="s">
        <v>330</v>
      </c>
      <c r="C105" s="183">
        <v>9</v>
      </c>
      <c r="D105" s="226" t="s">
        <v>136</v>
      </c>
      <c r="E105" s="351" t="s">
        <v>194</v>
      </c>
      <c r="F105" s="166">
        <v>25</v>
      </c>
      <c r="G105" s="166" t="s">
        <v>104</v>
      </c>
      <c r="H105" s="87"/>
      <c r="I105" s="82"/>
      <c r="J105" s="166">
        <v>20</v>
      </c>
      <c r="K105" s="166">
        <v>20</v>
      </c>
      <c r="L105" s="163"/>
      <c r="M105" s="87"/>
      <c r="N105" s="68"/>
      <c r="O105" s="61"/>
      <c r="P105" s="64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125"/>
      <c r="AF105" s="128">
        <f t="shared" si="5"/>
        <v>20</v>
      </c>
      <c r="AG105" s="126"/>
      <c r="AH105" s="60"/>
      <c r="AI105" s="60"/>
      <c r="AJ105" s="60"/>
      <c r="AK105" s="60"/>
      <c r="AL105" s="60"/>
      <c r="AM105" s="60"/>
      <c r="AN105" s="60"/>
      <c r="AO105" s="60"/>
      <c r="AP105" s="126"/>
      <c r="AQ105" s="126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>
        <v>20</v>
      </c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189"/>
      <c r="CL105" s="79" t="b">
        <f t="shared" si="6"/>
        <v>1</v>
      </c>
      <c r="CN105" s="389">
        <f t="shared" si="7"/>
        <v>0.625</v>
      </c>
    </row>
    <row r="106" spans="1:92" ht="9.75" customHeight="1">
      <c r="A106" s="363" t="s">
        <v>331</v>
      </c>
      <c r="B106" s="284" t="s">
        <v>330</v>
      </c>
      <c r="C106" s="183">
        <v>10</v>
      </c>
      <c r="D106" s="226" t="s">
        <v>120</v>
      </c>
      <c r="E106" s="351" t="s">
        <v>194</v>
      </c>
      <c r="F106" s="166">
        <v>25</v>
      </c>
      <c r="G106" s="166" t="s">
        <v>104</v>
      </c>
      <c r="H106" s="87"/>
      <c r="I106" s="82"/>
      <c r="J106" s="166">
        <v>40</v>
      </c>
      <c r="K106" s="166">
        <v>40</v>
      </c>
      <c r="L106" s="163"/>
      <c r="M106" s="87"/>
      <c r="N106" s="68"/>
      <c r="O106" s="61"/>
      <c r="P106" s="64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125"/>
      <c r="AF106" s="128">
        <f t="shared" si="5"/>
        <v>40</v>
      </c>
      <c r="AG106" s="126"/>
      <c r="AH106" s="60"/>
      <c r="AI106" s="60"/>
      <c r="AJ106" s="60"/>
      <c r="AK106" s="60"/>
      <c r="AL106" s="60"/>
      <c r="AM106" s="60"/>
      <c r="AN106" s="60"/>
      <c r="AO106" s="60"/>
      <c r="AP106" s="126"/>
      <c r="AQ106" s="126"/>
      <c r="AR106" s="60"/>
      <c r="AS106" s="83">
        <f>AF106</f>
        <v>40</v>
      </c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189"/>
      <c r="CL106" s="79" t="b">
        <f t="shared" si="6"/>
        <v>1</v>
      </c>
      <c r="CN106" s="389">
        <f t="shared" si="7"/>
        <v>1.25</v>
      </c>
    </row>
    <row r="107" spans="1:92" ht="9.75" customHeight="1">
      <c r="A107" s="363" t="s">
        <v>331</v>
      </c>
      <c r="B107" s="284" t="s">
        <v>330</v>
      </c>
      <c r="C107" s="183">
        <v>11</v>
      </c>
      <c r="D107" s="226" t="s">
        <v>122</v>
      </c>
      <c r="E107" s="351" t="s">
        <v>194</v>
      </c>
      <c r="F107" s="166">
        <v>25</v>
      </c>
      <c r="G107" s="166" t="s">
        <v>104</v>
      </c>
      <c r="H107" s="87"/>
      <c r="I107" s="82"/>
      <c r="J107" s="166">
        <v>60</v>
      </c>
      <c r="K107" s="166">
        <v>60</v>
      </c>
      <c r="L107" s="163"/>
      <c r="M107" s="87"/>
      <c r="N107" s="68"/>
      <c r="O107" s="61"/>
      <c r="P107" s="64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125"/>
      <c r="AF107" s="128">
        <f t="shared" si="5"/>
        <v>60</v>
      </c>
      <c r="AG107" s="126"/>
      <c r="AH107" s="60"/>
      <c r="AI107" s="60"/>
      <c r="AJ107" s="60"/>
      <c r="AK107" s="60"/>
      <c r="AL107" s="60"/>
      <c r="AM107" s="60"/>
      <c r="AN107" s="60"/>
      <c r="AO107" s="60"/>
      <c r="AP107" s="126"/>
      <c r="AQ107" s="126"/>
      <c r="AR107" s="60"/>
      <c r="AS107" s="60"/>
      <c r="AT107" s="60">
        <f>AF107</f>
        <v>60</v>
      </c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189"/>
      <c r="CL107" s="79" t="b">
        <f t="shared" si="6"/>
        <v>1</v>
      </c>
      <c r="CN107" s="389">
        <f t="shared" si="7"/>
        <v>1.875</v>
      </c>
    </row>
    <row r="108" spans="1:92" ht="9.75" customHeight="1">
      <c r="A108" s="363" t="s">
        <v>331</v>
      </c>
      <c r="B108" s="284" t="s">
        <v>330</v>
      </c>
      <c r="C108" s="183">
        <v>12</v>
      </c>
      <c r="D108" s="226" t="s">
        <v>121</v>
      </c>
      <c r="E108" s="351" t="s">
        <v>194</v>
      </c>
      <c r="F108" s="166">
        <v>25</v>
      </c>
      <c r="G108" s="166" t="s">
        <v>104</v>
      </c>
      <c r="H108" s="87"/>
      <c r="I108" s="82"/>
      <c r="J108" s="166">
        <v>40</v>
      </c>
      <c r="K108" s="166">
        <v>40</v>
      </c>
      <c r="L108" s="163"/>
      <c r="M108" s="87"/>
      <c r="N108" s="68"/>
      <c r="O108" s="61"/>
      <c r="P108" s="64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125"/>
      <c r="AF108" s="128">
        <f t="shared" si="5"/>
        <v>40</v>
      </c>
      <c r="AG108" s="126"/>
      <c r="AH108" s="60"/>
      <c r="AI108" s="60"/>
      <c r="AJ108" s="60"/>
      <c r="AK108" s="60"/>
      <c r="AL108" s="60"/>
      <c r="AM108" s="60"/>
      <c r="AN108" s="60">
        <f>AF108</f>
        <v>40</v>
      </c>
      <c r="AO108" s="60"/>
      <c r="AP108" s="126"/>
      <c r="AQ108" s="126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189"/>
      <c r="CL108" s="79" t="b">
        <f t="shared" si="6"/>
        <v>1</v>
      </c>
      <c r="CN108" s="389">
        <f t="shared" si="7"/>
        <v>1.25</v>
      </c>
    </row>
    <row r="109" spans="1:92" ht="9.75" customHeight="1">
      <c r="A109" s="363" t="s">
        <v>331</v>
      </c>
      <c r="B109" s="284" t="s">
        <v>330</v>
      </c>
      <c r="C109" s="183">
        <v>13</v>
      </c>
      <c r="D109" s="226" t="s">
        <v>84</v>
      </c>
      <c r="E109" s="351" t="s">
        <v>194</v>
      </c>
      <c r="F109" s="166">
        <v>25</v>
      </c>
      <c r="G109" s="166" t="s">
        <v>104</v>
      </c>
      <c r="H109" s="88"/>
      <c r="I109" s="84"/>
      <c r="J109" s="166">
        <v>40</v>
      </c>
      <c r="K109" s="166">
        <v>40</v>
      </c>
      <c r="L109" s="163"/>
      <c r="M109" s="88"/>
      <c r="N109" s="68"/>
      <c r="O109" s="61"/>
      <c r="P109" s="64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125"/>
      <c r="AF109" s="128">
        <f aca="true" t="shared" si="11" ref="AF109:AF130">SUM(I109,K109,M109:AE109)</f>
        <v>40</v>
      </c>
      <c r="AG109" s="126"/>
      <c r="AH109" s="60"/>
      <c r="AI109" s="60"/>
      <c r="AJ109" s="60"/>
      <c r="AK109" s="60"/>
      <c r="AL109" s="60"/>
      <c r="AM109" s="60"/>
      <c r="AN109" s="60">
        <f>AF109</f>
        <v>40</v>
      </c>
      <c r="AO109" s="60"/>
      <c r="AP109" s="126"/>
      <c r="AQ109" s="126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189"/>
      <c r="CL109" s="79" t="b">
        <f t="shared" si="6"/>
        <v>1</v>
      </c>
      <c r="CN109" s="389">
        <f t="shared" si="7"/>
        <v>1.25</v>
      </c>
    </row>
    <row r="110" spans="1:92" ht="9.75" customHeight="1">
      <c r="A110" s="363" t="s">
        <v>331</v>
      </c>
      <c r="B110" s="284" t="s">
        <v>330</v>
      </c>
      <c r="C110" s="183">
        <v>14</v>
      </c>
      <c r="D110" s="227" t="s">
        <v>111</v>
      </c>
      <c r="E110" s="351" t="s">
        <v>194</v>
      </c>
      <c r="F110" s="166">
        <v>25</v>
      </c>
      <c r="G110" s="166" t="s">
        <v>104</v>
      </c>
      <c r="H110" s="88"/>
      <c r="I110" s="84"/>
      <c r="J110" s="166">
        <v>40</v>
      </c>
      <c r="K110" s="166">
        <v>40</v>
      </c>
      <c r="L110" s="163"/>
      <c r="M110" s="88"/>
      <c r="N110" s="68"/>
      <c r="O110" s="61"/>
      <c r="P110" s="64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125"/>
      <c r="AF110" s="128">
        <f t="shared" si="11"/>
        <v>40</v>
      </c>
      <c r="AG110" s="126"/>
      <c r="AH110" s="60"/>
      <c r="AI110" s="60"/>
      <c r="AJ110" s="60"/>
      <c r="AK110" s="60"/>
      <c r="AL110" s="60"/>
      <c r="AM110" s="60">
        <f>AF110</f>
        <v>40</v>
      </c>
      <c r="AN110" s="60"/>
      <c r="AO110" s="60"/>
      <c r="AP110" s="126"/>
      <c r="AQ110" s="126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92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189"/>
      <c r="CL110" s="79" t="b">
        <f t="shared" si="6"/>
        <v>1</v>
      </c>
      <c r="CN110" s="389">
        <f t="shared" si="7"/>
        <v>1.25</v>
      </c>
    </row>
    <row r="111" spans="1:92" s="280" customFormat="1" ht="9.75" customHeight="1">
      <c r="A111" s="363" t="s">
        <v>331</v>
      </c>
      <c r="B111" s="284" t="s">
        <v>330</v>
      </c>
      <c r="C111" s="218"/>
      <c r="D111" s="225"/>
      <c r="E111" s="352" t="s">
        <v>172</v>
      </c>
      <c r="F111" s="81"/>
      <c r="G111" s="81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124"/>
      <c r="AF111" s="127"/>
      <c r="AG111" s="276"/>
      <c r="AH111" s="277"/>
      <c r="AI111" s="277"/>
      <c r="AJ111" s="277"/>
      <c r="AK111" s="277"/>
      <c r="AL111" s="277"/>
      <c r="AM111" s="277"/>
      <c r="AN111" s="277"/>
      <c r="AO111" s="277"/>
      <c r="AP111" s="277"/>
      <c r="AQ111" s="277"/>
      <c r="AR111" s="277"/>
      <c r="AS111" s="277"/>
      <c r="AT111" s="277"/>
      <c r="AU111" s="277"/>
      <c r="AV111" s="277"/>
      <c r="AW111" s="277"/>
      <c r="AX111" s="277"/>
      <c r="AY111" s="277"/>
      <c r="AZ111" s="277"/>
      <c r="BA111" s="277"/>
      <c r="BB111" s="277"/>
      <c r="BC111" s="277"/>
      <c r="BD111" s="277"/>
      <c r="BE111" s="277"/>
      <c r="BF111" s="277"/>
      <c r="BG111" s="277"/>
      <c r="BH111" s="277"/>
      <c r="BI111" s="277"/>
      <c r="BJ111" s="277"/>
      <c r="BK111" s="277"/>
      <c r="BL111" s="277"/>
      <c r="BM111" s="277"/>
      <c r="BN111" s="277"/>
      <c r="BO111" s="277"/>
      <c r="BP111" s="277"/>
      <c r="BQ111" s="277"/>
      <c r="BR111" s="277"/>
      <c r="BS111" s="277"/>
      <c r="BT111" s="277"/>
      <c r="BU111" s="277"/>
      <c r="BV111" s="277"/>
      <c r="BW111" s="277"/>
      <c r="BX111" s="277"/>
      <c r="BY111" s="277"/>
      <c r="BZ111" s="277"/>
      <c r="CA111" s="277"/>
      <c r="CB111" s="277"/>
      <c r="CC111" s="277"/>
      <c r="CD111" s="277"/>
      <c r="CE111" s="277"/>
      <c r="CF111" s="277"/>
      <c r="CG111" s="277"/>
      <c r="CH111" s="277"/>
      <c r="CI111" s="277"/>
      <c r="CJ111" s="277"/>
      <c r="CK111" s="278"/>
      <c r="CL111" s="79" t="b">
        <f t="shared" si="6"/>
        <v>1</v>
      </c>
      <c r="CN111" s="389">
        <f t="shared" si="7"/>
        <v>0</v>
      </c>
    </row>
    <row r="112" spans="1:92" ht="9.75" customHeight="1">
      <c r="A112" s="363" t="s">
        <v>331</v>
      </c>
      <c r="B112" s="284" t="s">
        <v>330</v>
      </c>
      <c r="C112" s="183">
        <v>1</v>
      </c>
      <c r="D112" s="226" t="s">
        <v>85</v>
      </c>
      <c r="E112" s="351" t="s">
        <v>172</v>
      </c>
      <c r="F112" s="166">
        <v>33</v>
      </c>
      <c r="G112" s="166" t="s">
        <v>54</v>
      </c>
      <c r="H112" s="166"/>
      <c r="I112" s="166"/>
      <c r="J112" s="166">
        <v>32</v>
      </c>
      <c r="K112" s="166">
        <v>32</v>
      </c>
      <c r="L112" s="166"/>
      <c r="M112" s="166"/>
      <c r="N112" s="166"/>
      <c r="O112" s="61"/>
      <c r="P112" s="64"/>
      <c r="Q112" s="61"/>
      <c r="R112" s="61"/>
      <c r="S112" s="61"/>
      <c r="T112" s="61"/>
      <c r="U112" s="61"/>
      <c r="V112" s="61"/>
      <c r="W112" s="61">
        <f>0.1*F112</f>
        <v>3.3000000000000003</v>
      </c>
      <c r="X112" s="61"/>
      <c r="Y112" s="61">
        <f>0.3*F112</f>
        <v>9.9</v>
      </c>
      <c r="Z112" s="61"/>
      <c r="AA112" s="61"/>
      <c r="AB112" s="61"/>
      <c r="AC112" s="61"/>
      <c r="AD112" s="61"/>
      <c r="AE112" s="125"/>
      <c r="AF112" s="128">
        <f t="shared" si="11"/>
        <v>45.199999999999996</v>
      </c>
      <c r="AG112" s="126"/>
      <c r="AH112" s="60"/>
      <c r="AI112" s="60"/>
      <c r="AJ112" s="60"/>
      <c r="AK112" s="60">
        <f>AF112</f>
        <v>45.199999999999996</v>
      </c>
      <c r="AL112" s="60"/>
      <c r="AM112" s="60"/>
      <c r="AN112" s="60"/>
      <c r="AO112" s="60"/>
      <c r="AP112" s="126"/>
      <c r="AQ112" s="126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189"/>
      <c r="CL112" s="79" t="b">
        <f t="shared" si="6"/>
        <v>1</v>
      </c>
      <c r="CN112" s="389">
        <f t="shared" si="7"/>
        <v>1</v>
      </c>
    </row>
    <row r="113" spans="1:92" ht="9.75" customHeight="1">
      <c r="A113" s="363" t="s">
        <v>331</v>
      </c>
      <c r="B113" s="284" t="s">
        <v>330</v>
      </c>
      <c r="C113" s="183">
        <v>2</v>
      </c>
      <c r="D113" s="227" t="s">
        <v>113</v>
      </c>
      <c r="E113" s="351" t="s">
        <v>172</v>
      </c>
      <c r="F113" s="166">
        <v>33</v>
      </c>
      <c r="G113" s="166" t="s">
        <v>54</v>
      </c>
      <c r="H113" s="166"/>
      <c r="I113" s="166"/>
      <c r="J113" s="166">
        <v>32</v>
      </c>
      <c r="K113" s="166">
        <v>32</v>
      </c>
      <c r="L113" s="166"/>
      <c r="M113" s="166"/>
      <c r="N113" s="166"/>
      <c r="O113" s="61"/>
      <c r="P113" s="64"/>
      <c r="Q113" s="61"/>
      <c r="R113" s="61"/>
      <c r="S113" s="61"/>
      <c r="T113" s="61"/>
      <c r="U113" s="61"/>
      <c r="V113" s="61"/>
      <c r="W113" s="61">
        <f aca="true" t="shared" si="12" ref="W113:W119">0.1*F113</f>
        <v>3.3000000000000003</v>
      </c>
      <c r="X113" s="61"/>
      <c r="Y113" s="61">
        <f aca="true" t="shared" si="13" ref="Y113:Y119">0.3*F113</f>
        <v>9.9</v>
      </c>
      <c r="Z113" s="61"/>
      <c r="AA113" s="61"/>
      <c r="AB113" s="61"/>
      <c r="AC113" s="61"/>
      <c r="AD113" s="61"/>
      <c r="AE113" s="125"/>
      <c r="AF113" s="128">
        <f t="shared" si="11"/>
        <v>45.199999999999996</v>
      </c>
      <c r="AG113" s="126"/>
      <c r="AH113" s="60">
        <f>AF113</f>
        <v>45.199999999999996</v>
      </c>
      <c r="AI113" s="60"/>
      <c r="AJ113" s="60"/>
      <c r="AK113" s="60"/>
      <c r="AL113" s="60"/>
      <c r="AM113" s="60"/>
      <c r="AN113" s="60"/>
      <c r="AO113" s="60"/>
      <c r="AP113" s="126"/>
      <c r="AQ113" s="126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189"/>
      <c r="CL113" s="79" t="b">
        <f t="shared" si="6"/>
        <v>1</v>
      </c>
      <c r="CN113" s="389">
        <f t="shared" si="7"/>
        <v>1</v>
      </c>
    </row>
    <row r="114" spans="1:92" ht="9.75" customHeight="1">
      <c r="A114" s="363" t="s">
        <v>331</v>
      </c>
      <c r="B114" s="284" t="s">
        <v>330</v>
      </c>
      <c r="C114" s="183">
        <v>3</v>
      </c>
      <c r="D114" s="223" t="s">
        <v>118</v>
      </c>
      <c r="E114" s="351" t="s">
        <v>172</v>
      </c>
      <c r="F114" s="166">
        <v>33</v>
      </c>
      <c r="G114" s="166" t="s">
        <v>54</v>
      </c>
      <c r="H114" s="166"/>
      <c r="I114" s="166"/>
      <c r="J114" s="166">
        <v>32</v>
      </c>
      <c r="K114" s="166">
        <v>64</v>
      </c>
      <c r="L114" s="166"/>
      <c r="M114" s="166"/>
      <c r="N114" s="166"/>
      <c r="O114" s="61"/>
      <c r="P114" s="64"/>
      <c r="Q114" s="61"/>
      <c r="R114" s="61"/>
      <c r="S114" s="61"/>
      <c r="T114" s="61"/>
      <c r="U114" s="61"/>
      <c r="V114" s="61"/>
      <c r="W114" s="61">
        <f t="shared" si="12"/>
        <v>3.3000000000000003</v>
      </c>
      <c r="X114" s="61"/>
      <c r="Y114" s="61">
        <f t="shared" si="13"/>
        <v>9.9</v>
      </c>
      <c r="Z114" s="61"/>
      <c r="AA114" s="61"/>
      <c r="AB114" s="61"/>
      <c r="AC114" s="61"/>
      <c r="AD114" s="61"/>
      <c r="AE114" s="125"/>
      <c r="AF114" s="128">
        <f t="shared" si="11"/>
        <v>77.2</v>
      </c>
      <c r="AG114" s="126"/>
      <c r="AH114" s="60"/>
      <c r="AI114" s="60"/>
      <c r="AJ114" s="60"/>
      <c r="AK114" s="60"/>
      <c r="AL114" s="60"/>
      <c r="AM114" s="60"/>
      <c r="AN114" s="60"/>
      <c r="AO114" s="60"/>
      <c r="AP114" s="126"/>
      <c r="AQ114" s="126"/>
      <c r="AR114" s="60"/>
      <c r="AS114" s="60"/>
      <c r="AT114" s="60"/>
      <c r="AU114" s="60"/>
      <c r="AV114" s="60"/>
      <c r="AW114" s="60"/>
      <c r="AX114" s="60"/>
      <c r="AY114" s="60"/>
      <c r="AZ114" s="60">
        <f>AF114/2</f>
        <v>38.6</v>
      </c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>
        <f>AF114/2</f>
        <v>38.6</v>
      </c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189"/>
      <c r="CL114" s="79" t="b">
        <f t="shared" si="6"/>
        <v>1</v>
      </c>
      <c r="CN114" s="389">
        <f t="shared" si="7"/>
        <v>2</v>
      </c>
    </row>
    <row r="115" spans="1:92" ht="9.75">
      <c r="A115" s="363" t="s">
        <v>331</v>
      </c>
      <c r="B115" s="284" t="s">
        <v>330</v>
      </c>
      <c r="C115" s="183">
        <v>4</v>
      </c>
      <c r="D115" s="227" t="s">
        <v>127</v>
      </c>
      <c r="E115" s="353" t="s">
        <v>172</v>
      </c>
      <c r="F115" s="166">
        <v>33</v>
      </c>
      <c r="G115" s="166" t="s">
        <v>54</v>
      </c>
      <c r="H115" s="166"/>
      <c r="I115" s="166"/>
      <c r="J115" s="166">
        <v>32</v>
      </c>
      <c r="K115" s="166">
        <v>32</v>
      </c>
      <c r="L115" s="166"/>
      <c r="M115" s="166"/>
      <c r="N115" s="166"/>
      <c r="O115" s="61"/>
      <c r="P115" s="64"/>
      <c r="Q115" s="61"/>
      <c r="R115" s="61"/>
      <c r="S115" s="61"/>
      <c r="T115" s="61"/>
      <c r="U115" s="61"/>
      <c r="V115" s="61"/>
      <c r="W115" s="61">
        <f t="shared" si="12"/>
        <v>3.3000000000000003</v>
      </c>
      <c r="X115" s="61"/>
      <c r="Y115" s="61">
        <f t="shared" si="13"/>
        <v>9.9</v>
      </c>
      <c r="Z115" s="61"/>
      <c r="AA115" s="61"/>
      <c r="AB115" s="61"/>
      <c r="AC115" s="61"/>
      <c r="AD115" s="61"/>
      <c r="AE115" s="125"/>
      <c r="AF115" s="128">
        <f t="shared" si="11"/>
        <v>45.199999999999996</v>
      </c>
      <c r="AG115" s="126"/>
      <c r="AH115" s="60"/>
      <c r="AI115" s="60"/>
      <c r="AJ115" s="60"/>
      <c r="AK115" s="60"/>
      <c r="AL115" s="60"/>
      <c r="AM115" s="60"/>
      <c r="AN115" s="60"/>
      <c r="AO115" s="60"/>
      <c r="AP115" s="126"/>
      <c r="AQ115" s="126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>
        <f>AF115</f>
        <v>45.199999999999996</v>
      </c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189"/>
      <c r="CL115" s="79" t="b">
        <f t="shared" si="6"/>
        <v>1</v>
      </c>
      <c r="CN115" s="389">
        <f t="shared" si="7"/>
        <v>1</v>
      </c>
    </row>
    <row r="116" spans="1:92" ht="9.75" customHeight="1">
      <c r="A116" s="363" t="s">
        <v>331</v>
      </c>
      <c r="B116" s="284" t="s">
        <v>330</v>
      </c>
      <c r="C116" s="183">
        <v>5</v>
      </c>
      <c r="D116" s="320" t="s">
        <v>352</v>
      </c>
      <c r="E116" s="353" t="s">
        <v>172</v>
      </c>
      <c r="F116" s="166">
        <v>33</v>
      </c>
      <c r="G116" s="166" t="s">
        <v>54</v>
      </c>
      <c r="H116" s="166"/>
      <c r="I116" s="166"/>
      <c r="J116" s="166">
        <v>54</v>
      </c>
      <c r="K116" s="166">
        <v>54</v>
      </c>
      <c r="L116" s="166"/>
      <c r="M116" s="166"/>
      <c r="N116" s="166"/>
      <c r="O116" s="61"/>
      <c r="P116" s="64"/>
      <c r="Q116" s="61"/>
      <c r="R116" s="61"/>
      <c r="S116" s="61"/>
      <c r="T116" s="61"/>
      <c r="U116" s="61"/>
      <c r="V116" s="61"/>
      <c r="W116" s="61">
        <f t="shared" si="12"/>
        <v>3.3000000000000003</v>
      </c>
      <c r="X116" s="61"/>
      <c r="Y116" s="61">
        <f t="shared" si="13"/>
        <v>9.9</v>
      </c>
      <c r="Z116" s="61"/>
      <c r="AA116" s="61"/>
      <c r="AB116" s="61"/>
      <c r="AC116" s="61"/>
      <c r="AD116" s="61"/>
      <c r="AE116" s="125"/>
      <c r="AF116" s="128">
        <f t="shared" si="11"/>
        <v>67.2</v>
      </c>
      <c r="AG116" s="126"/>
      <c r="AH116" s="60"/>
      <c r="AI116" s="60"/>
      <c r="AJ116" s="60"/>
      <c r="AK116" s="60"/>
      <c r="AL116" s="60"/>
      <c r="AM116" s="60"/>
      <c r="AN116" s="60"/>
      <c r="AO116" s="60"/>
      <c r="AP116" s="126"/>
      <c r="AQ116" s="126"/>
      <c r="AR116" s="60">
        <f>AF116</f>
        <v>67.2</v>
      </c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189"/>
      <c r="CL116" s="79" t="b">
        <f t="shared" si="6"/>
        <v>1</v>
      </c>
      <c r="CN116" s="389">
        <f t="shared" si="7"/>
        <v>1.6875</v>
      </c>
    </row>
    <row r="117" spans="1:92" ht="9.75" customHeight="1">
      <c r="A117" s="363" t="s">
        <v>331</v>
      </c>
      <c r="B117" s="284" t="s">
        <v>330</v>
      </c>
      <c r="C117" s="183">
        <v>6</v>
      </c>
      <c r="D117" s="320" t="s">
        <v>256</v>
      </c>
      <c r="E117" s="353" t="s">
        <v>172</v>
      </c>
      <c r="F117" s="166">
        <v>33</v>
      </c>
      <c r="G117" s="166" t="s">
        <v>54</v>
      </c>
      <c r="H117" s="166"/>
      <c r="I117" s="166"/>
      <c r="J117" s="166">
        <v>32</v>
      </c>
      <c r="K117" s="166">
        <v>32</v>
      </c>
      <c r="L117" s="166"/>
      <c r="M117" s="166"/>
      <c r="N117" s="166"/>
      <c r="O117" s="61"/>
      <c r="P117" s="64"/>
      <c r="Q117" s="61"/>
      <c r="R117" s="61"/>
      <c r="S117" s="61"/>
      <c r="T117" s="61"/>
      <c r="U117" s="61"/>
      <c r="V117" s="61"/>
      <c r="W117" s="61">
        <f t="shared" si="12"/>
        <v>3.3000000000000003</v>
      </c>
      <c r="X117" s="61"/>
      <c r="Y117" s="61">
        <f t="shared" si="13"/>
        <v>9.9</v>
      </c>
      <c r="Z117" s="61"/>
      <c r="AA117" s="61"/>
      <c r="AB117" s="61"/>
      <c r="AC117" s="61"/>
      <c r="AD117" s="61"/>
      <c r="AE117" s="125"/>
      <c r="AF117" s="128">
        <f t="shared" si="11"/>
        <v>45.199999999999996</v>
      </c>
      <c r="AG117" s="126"/>
      <c r="AH117" s="60"/>
      <c r="AI117" s="60"/>
      <c r="AJ117" s="60"/>
      <c r="AK117" s="60"/>
      <c r="AL117" s="60"/>
      <c r="AM117" s="60"/>
      <c r="AN117" s="60"/>
      <c r="AO117" s="60"/>
      <c r="AP117" s="126"/>
      <c r="AQ117" s="126"/>
      <c r="AR117" s="60"/>
      <c r="AS117" s="60"/>
      <c r="AT117" s="60"/>
      <c r="AU117" s="60"/>
      <c r="AV117" s="60"/>
      <c r="AW117" s="60">
        <f>AF117</f>
        <v>45.199999999999996</v>
      </c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189"/>
      <c r="CL117" s="79" t="b">
        <f t="shared" si="6"/>
        <v>1</v>
      </c>
      <c r="CN117" s="389">
        <f t="shared" si="7"/>
        <v>1</v>
      </c>
    </row>
    <row r="118" spans="1:92" ht="9.75" customHeight="1">
      <c r="A118" s="363" t="s">
        <v>331</v>
      </c>
      <c r="B118" s="284" t="s">
        <v>330</v>
      </c>
      <c r="C118" s="183">
        <v>7</v>
      </c>
      <c r="D118" s="224" t="s">
        <v>94</v>
      </c>
      <c r="E118" s="353" t="s">
        <v>172</v>
      </c>
      <c r="F118" s="166">
        <v>33</v>
      </c>
      <c r="G118" s="166" t="s">
        <v>54</v>
      </c>
      <c r="H118" s="166">
        <v>16</v>
      </c>
      <c r="I118" s="166">
        <v>16</v>
      </c>
      <c r="J118" s="166">
        <v>20</v>
      </c>
      <c r="K118" s="166">
        <v>20</v>
      </c>
      <c r="L118" s="166"/>
      <c r="M118" s="166"/>
      <c r="N118" s="166"/>
      <c r="O118" s="61"/>
      <c r="P118" s="64"/>
      <c r="Q118" s="61"/>
      <c r="R118" s="61"/>
      <c r="S118" s="61"/>
      <c r="T118" s="61"/>
      <c r="U118" s="61"/>
      <c r="V118" s="61"/>
      <c r="W118" s="61">
        <f t="shared" si="12"/>
        <v>3.3000000000000003</v>
      </c>
      <c r="X118" s="61"/>
      <c r="Y118" s="61">
        <f t="shared" si="13"/>
        <v>9.9</v>
      </c>
      <c r="Z118" s="61"/>
      <c r="AA118" s="61"/>
      <c r="AB118" s="61"/>
      <c r="AC118" s="61"/>
      <c r="AD118" s="61"/>
      <c r="AE118" s="125"/>
      <c r="AF118" s="128">
        <f t="shared" si="11"/>
        <v>49.199999999999996</v>
      </c>
      <c r="AG118" s="126"/>
      <c r="AH118" s="60"/>
      <c r="AI118" s="60"/>
      <c r="AJ118" s="60"/>
      <c r="AK118" s="60"/>
      <c r="AL118" s="60"/>
      <c r="AM118" s="60"/>
      <c r="AN118" s="60"/>
      <c r="AO118" s="60"/>
      <c r="AP118" s="126"/>
      <c r="AQ118" s="126"/>
      <c r="AR118" s="60"/>
      <c r="AS118" s="60"/>
      <c r="AT118" s="60"/>
      <c r="AU118" s="60"/>
      <c r="AV118" s="60">
        <f>AF118</f>
        <v>49.199999999999996</v>
      </c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189"/>
      <c r="CL118" s="79" t="b">
        <f t="shared" si="6"/>
        <v>1</v>
      </c>
      <c r="CN118" s="389">
        <f t="shared" si="7"/>
        <v>1.125</v>
      </c>
    </row>
    <row r="119" spans="1:92" ht="9.75" customHeight="1">
      <c r="A119" s="363" t="s">
        <v>331</v>
      </c>
      <c r="B119" s="284" t="s">
        <v>330</v>
      </c>
      <c r="C119" s="183">
        <v>8</v>
      </c>
      <c r="D119" s="320" t="s">
        <v>174</v>
      </c>
      <c r="E119" s="353" t="s">
        <v>172</v>
      </c>
      <c r="F119" s="166">
        <v>33</v>
      </c>
      <c r="G119" s="166" t="s">
        <v>54</v>
      </c>
      <c r="H119" s="166">
        <v>24</v>
      </c>
      <c r="I119" s="166">
        <v>24</v>
      </c>
      <c r="J119" s="166">
        <v>32</v>
      </c>
      <c r="K119" s="166">
        <v>32</v>
      </c>
      <c r="L119" s="166">
        <v>34</v>
      </c>
      <c r="M119" s="166">
        <v>34</v>
      </c>
      <c r="N119" s="166"/>
      <c r="O119" s="61"/>
      <c r="P119" s="64"/>
      <c r="Q119" s="61"/>
      <c r="R119" s="61"/>
      <c r="S119" s="61"/>
      <c r="T119" s="61"/>
      <c r="U119" s="61"/>
      <c r="V119" s="61"/>
      <c r="W119" s="61">
        <f t="shared" si="12"/>
        <v>3.3000000000000003</v>
      </c>
      <c r="X119" s="61"/>
      <c r="Y119" s="61">
        <f t="shared" si="13"/>
        <v>9.9</v>
      </c>
      <c r="Z119" s="61"/>
      <c r="AA119" s="61"/>
      <c r="AB119" s="61"/>
      <c r="AC119" s="61"/>
      <c r="AD119" s="61"/>
      <c r="AE119" s="125"/>
      <c r="AF119" s="128">
        <f>SUM(I119,K119,M119:AE119)</f>
        <v>103.2</v>
      </c>
      <c r="AG119" s="126"/>
      <c r="AH119" s="60"/>
      <c r="AI119" s="60"/>
      <c r="AJ119" s="60"/>
      <c r="AK119" s="60"/>
      <c r="AL119" s="60"/>
      <c r="AM119" s="60"/>
      <c r="AN119" s="60"/>
      <c r="AO119" s="60"/>
      <c r="AP119" s="126"/>
      <c r="AQ119" s="126"/>
      <c r="AR119" s="60">
        <f>AF119</f>
        <v>103.2</v>
      </c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189"/>
      <c r="CL119" s="79" t="b">
        <f t="shared" si="6"/>
        <v>1</v>
      </c>
      <c r="CN119" s="389">
        <f t="shared" si="7"/>
        <v>2.8125</v>
      </c>
    </row>
    <row r="120" spans="1:92" ht="9.75" customHeight="1">
      <c r="A120" s="363" t="s">
        <v>333</v>
      </c>
      <c r="B120" s="284" t="s">
        <v>330</v>
      </c>
      <c r="C120" s="183">
        <v>9</v>
      </c>
      <c r="D120" s="224" t="s">
        <v>255</v>
      </c>
      <c r="E120" s="353" t="s">
        <v>172</v>
      </c>
      <c r="F120" s="166">
        <v>13</v>
      </c>
      <c r="G120" s="89" t="s">
        <v>54</v>
      </c>
      <c r="H120" s="90"/>
      <c r="I120" s="166"/>
      <c r="J120" s="166">
        <v>54</v>
      </c>
      <c r="K120" s="166">
        <v>54</v>
      </c>
      <c r="L120" s="90"/>
      <c r="M120" s="90"/>
      <c r="N120" s="91"/>
      <c r="O120" s="91"/>
      <c r="P120" s="92"/>
      <c r="Q120" s="91"/>
      <c r="R120" s="91"/>
      <c r="S120" s="91"/>
      <c r="T120" s="91"/>
      <c r="U120" s="91"/>
      <c r="V120" s="91"/>
      <c r="W120" s="91">
        <f>0.1*F120</f>
        <v>1.3</v>
      </c>
      <c r="X120" s="91"/>
      <c r="Y120" s="91">
        <f>0.3*F120</f>
        <v>3.9</v>
      </c>
      <c r="Z120" s="91"/>
      <c r="AA120" s="91"/>
      <c r="AB120" s="91"/>
      <c r="AC120" s="91"/>
      <c r="AD120" s="91"/>
      <c r="AE120" s="133"/>
      <c r="AF120" s="128">
        <f>SUM(I120,K120,M120:AE120)</f>
        <v>59.199999999999996</v>
      </c>
      <c r="AG120" s="126"/>
      <c r="AH120" s="60"/>
      <c r="AI120" s="83"/>
      <c r="AJ120" s="83"/>
      <c r="AK120" s="83"/>
      <c r="AL120" s="83"/>
      <c r="AM120" s="83"/>
      <c r="AN120" s="83"/>
      <c r="AO120" s="60"/>
      <c r="AP120" s="126"/>
      <c r="AQ120" s="135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60"/>
      <c r="BE120" s="83"/>
      <c r="BF120" s="60"/>
      <c r="BG120" s="83"/>
      <c r="BH120" s="83"/>
      <c r="BI120" s="83">
        <f>AF120</f>
        <v>59.199999999999996</v>
      </c>
      <c r="BJ120" s="83"/>
      <c r="BK120" s="83"/>
      <c r="BL120" s="83"/>
      <c r="BM120" s="83"/>
      <c r="BN120" s="60"/>
      <c r="BO120" s="60"/>
      <c r="BP120" s="60"/>
      <c r="BQ120" s="83"/>
      <c r="BR120" s="83"/>
      <c r="BS120" s="83"/>
      <c r="BT120" s="83"/>
      <c r="BU120" s="83"/>
      <c r="BV120" s="83"/>
      <c r="BW120" s="60"/>
      <c r="BX120" s="60"/>
      <c r="BY120" s="60"/>
      <c r="BZ120" s="83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189"/>
      <c r="CL120" s="79" t="b">
        <f t="shared" si="6"/>
        <v>1</v>
      </c>
      <c r="CN120" s="389">
        <f t="shared" si="7"/>
        <v>1.6875</v>
      </c>
    </row>
    <row r="121" spans="1:92" ht="9.75" customHeight="1">
      <c r="A121" s="363" t="s">
        <v>331</v>
      </c>
      <c r="B121" s="284" t="s">
        <v>330</v>
      </c>
      <c r="C121" s="183">
        <v>10</v>
      </c>
      <c r="D121" s="320" t="s">
        <v>84</v>
      </c>
      <c r="E121" s="353" t="s">
        <v>172</v>
      </c>
      <c r="F121" s="166">
        <v>33</v>
      </c>
      <c r="G121" s="166" t="s">
        <v>54</v>
      </c>
      <c r="H121" s="166"/>
      <c r="I121" s="166"/>
      <c r="J121" s="166">
        <v>32</v>
      </c>
      <c r="K121" s="166">
        <v>32</v>
      </c>
      <c r="L121" s="166"/>
      <c r="M121" s="166"/>
      <c r="N121" s="166"/>
      <c r="O121" s="61"/>
      <c r="P121" s="64"/>
      <c r="Q121" s="61"/>
      <c r="R121" s="61"/>
      <c r="S121" s="61"/>
      <c r="T121" s="61"/>
      <c r="U121" s="61"/>
      <c r="V121" s="61"/>
      <c r="W121" s="61"/>
      <c r="X121" s="61">
        <f>33*0.1</f>
        <v>3.3000000000000003</v>
      </c>
      <c r="Y121" s="61"/>
      <c r="Z121" s="61"/>
      <c r="AA121" s="61"/>
      <c r="AB121" s="61"/>
      <c r="AC121" s="61"/>
      <c r="AD121" s="61"/>
      <c r="AE121" s="125"/>
      <c r="AF121" s="128">
        <f t="shared" si="11"/>
        <v>35.3</v>
      </c>
      <c r="AG121" s="126"/>
      <c r="AH121" s="60"/>
      <c r="AI121" s="60"/>
      <c r="AJ121" s="60"/>
      <c r="AK121" s="60"/>
      <c r="AL121" s="60"/>
      <c r="AM121" s="60"/>
      <c r="AN121" s="60"/>
      <c r="AO121" s="60"/>
      <c r="AP121" s="126"/>
      <c r="AQ121" s="126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>
        <f>AF121</f>
        <v>35.3</v>
      </c>
      <c r="CD121" s="60"/>
      <c r="CE121" s="60"/>
      <c r="CF121" s="60"/>
      <c r="CG121" s="60"/>
      <c r="CH121" s="60"/>
      <c r="CI121" s="60"/>
      <c r="CJ121" s="60"/>
      <c r="CK121" s="189"/>
      <c r="CL121" s="79" t="b">
        <f t="shared" si="6"/>
        <v>1</v>
      </c>
      <c r="CN121" s="389">
        <f t="shared" si="7"/>
        <v>1</v>
      </c>
    </row>
    <row r="122" spans="1:92" s="280" customFormat="1" ht="9.75" customHeight="1">
      <c r="A122" s="363" t="s">
        <v>331</v>
      </c>
      <c r="B122" s="284" t="s">
        <v>330</v>
      </c>
      <c r="C122" s="218"/>
      <c r="D122" s="225"/>
      <c r="E122" s="352" t="s">
        <v>173</v>
      </c>
      <c r="F122" s="81"/>
      <c r="G122" s="81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124"/>
      <c r="AF122" s="127"/>
      <c r="AG122" s="276"/>
      <c r="AH122" s="277"/>
      <c r="AI122" s="277"/>
      <c r="AJ122" s="277"/>
      <c r="AK122" s="277"/>
      <c r="AL122" s="277"/>
      <c r="AM122" s="277"/>
      <c r="AN122" s="277"/>
      <c r="AO122" s="277"/>
      <c r="AP122" s="277"/>
      <c r="AQ122" s="277"/>
      <c r="AR122" s="277"/>
      <c r="AS122" s="277"/>
      <c r="AT122" s="277"/>
      <c r="AU122" s="277"/>
      <c r="AV122" s="277"/>
      <c r="AW122" s="277"/>
      <c r="AX122" s="277"/>
      <c r="AY122" s="277"/>
      <c r="AZ122" s="277"/>
      <c r="BA122" s="277"/>
      <c r="BB122" s="277"/>
      <c r="BC122" s="277"/>
      <c r="BD122" s="277"/>
      <c r="BE122" s="277"/>
      <c r="BF122" s="277"/>
      <c r="BG122" s="277"/>
      <c r="BH122" s="277"/>
      <c r="BI122" s="277"/>
      <c r="BJ122" s="277"/>
      <c r="BK122" s="277"/>
      <c r="BL122" s="277"/>
      <c r="BM122" s="277"/>
      <c r="BN122" s="277"/>
      <c r="BO122" s="277"/>
      <c r="BP122" s="277"/>
      <c r="BQ122" s="277"/>
      <c r="BR122" s="277"/>
      <c r="BS122" s="277"/>
      <c r="BT122" s="277"/>
      <c r="BU122" s="277"/>
      <c r="BV122" s="277"/>
      <c r="BW122" s="277"/>
      <c r="BX122" s="277"/>
      <c r="BY122" s="277"/>
      <c r="BZ122" s="277"/>
      <c r="CA122" s="277"/>
      <c r="CB122" s="277"/>
      <c r="CC122" s="277"/>
      <c r="CD122" s="277"/>
      <c r="CE122" s="277"/>
      <c r="CF122" s="277"/>
      <c r="CG122" s="277"/>
      <c r="CH122" s="277"/>
      <c r="CI122" s="277"/>
      <c r="CJ122" s="277"/>
      <c r="CK122" s="278"/>
      <c r="CL122" s="79" t="b">
        <f t="shared" si="6"/>
        <v>1</v>
      </c>
      <c r="CN122" s="389">
        <f t="shared" si="7"/>
        <v>0</v>
      </c>
    </row>
    <row r="123" spans="1:92" ht="9.75" customHeight="1">
      <c r="A123" s="363" t="s">
        <v>331</v>
      </c>
      <c r="B123" s="284" t="s">
        <v>330</v>
      </c>
      <c r="C123" s="183">
        <v>1</v>
      </c>
      <c r="D123" s="321" t="s">
        <v>175</v>
      </c>
      <c r="E123" s="353" t="s">
        <v>173</v>
      </c>
      <c r="F123" s="166">
        <v>21</v>
      </c>
      <c r="G123" s="166" t="s">
        <v>41</v>
      </c>
      <c r="H123" s="166">
        <v>36</v>
      </c>
      <c r="I123" s="166">
        <v>36</v>
      </c>
      <c r="J123" s="166">
        <v>54</v>
      </c>
      <c r="K123" s="166">
        <v>54</v>
      </c>
      <c r="L123" s="166"/>
      <c r="M123" s="166"/>
      <c r="N123" s="68"/>
      <c r="O123" s="61"/>
      <c r="P123" s="64"/>
      <c r="Q123" s="61"/>
      <c r="R123" s="61"/>
      <c r="S123" s="61"/>
      <c r="T123" s="61"/>
      <c r="U123" s="61"/>
      <c r="V123" s="61"/>
      <c r="W123" s="61">
        <f aca="true" t="shared" si="14" ref="W123:W128">0.1*F123</f>
        <v>2.1</v>
      </c>
      <c r="X123" s="61"/>
      <c r="Y123" s="61">
        <f aca="true" t="shared" si="15" ref="Y123:Y128">0.3*F123</f>
        <v>6.3</v>
      </c>
      <c r="Z123" s="61"/>
      <c r="AA123" s="61"/>
      <c r="AB123" s="61"/>
      <c r="AC123" s="61"/>
      <c r="AD123" s="61"/>
      <c r="AE123" s="125"/>
      <c r="AF123" s="128">
        <f t="shared" si="11"/>
        <v>98.39999999999999</v>
      </c>
      <c r="AG123" s="126"/>
      <c r="AH123" s="60"/>
      <c r="AI123" s="60"/>
      <c r="AJ123" s="60"/>
      <c r="AK123" s="60"/>
      <c r="AL123" s="60"/>
      <c r="AM123" s="60"/>
      <c r="AN123" s="60"/>
      <c r="AO123" s="60"/>
      <c r="AP123" s="126"/>
      <c r="AQ123" s="126"/>
      <c r="AR123" s="60"/>
      <c r="AS123" s="60"/>
      <c r="AT123" s="60"/>
      <c r="AU123" s="60"/>
      <c r="AV123" s="60"/>
      <c r="AW123" s="60">
        <f>AF123</f>
        <v>98.39999999999999</v>
      </c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189"/>
      <c r="CL123" s="79" t="b">
        <f t="shared" si="6"/>
        <v>1</v>
      </c>
      <c r="CN123" s="389">
        <f t="shared" si="7"/>
        <v>2.8125</v>
      </c>
    </row>
    <row r="124" spans="1:92" ht="9.75" customHeight="1">
      <c r="A124" s="363" t="s">
        <v>331</v>
      </c>
      <c r="B124" s="284" t="s">
        <v>330</v>
      </c>
      <c r="C124" s="183">
        <v>2</v>
      </c>
      <c r="D124" s="321" t="s">
        <v>353</v>
      </c>
      <c r="E124" s="353" t="s">
        <v>173</v>
      </c>
      <c r="F124" s="166">
        <v>21</v>
      </c>
      <c r="G124" s="166" t="s">
        <v>41</v>
      </c>
      <c r="H124" s="166">
        <v>36</v>
      </c>
      <c r="I124" s="166">
        <v>36</v>
      </c>
      <c r="J124" s="166">
        <v>36</v>
      </c>
      <c r="K124" s="166">
        <v>36</v>
      </c>
      <c r="L124" s="166">
        <v>18</v>
      </c>
      <c r="M124" s="166">
        <v>18</v>
      </c>
      <c r="N124" s="68"/>
      <c r="O124" s="61"/>
      <c r="P124" s="64"/>
      <c r="Q124" s="61"/>
      <c r="R124" s="61"/>
      <c r="S124" s="61"/>
      <c r="T124" s="61"/>
      <c r="U124" s="61"/>
      <c r="V124" s="61"/>
      <c r="W124" s="61">
        <f t="shared" si="14"/>
        <v>2.1</v>
      </c>
      <c r="X124" s="61"/>
      <c r="Y124" s="61">
        <f t="shared" si="15"/>
        <v>6.3</v>
      </c>
      <c r="Z124" s="61"/>
      <c r="AA124" s="61"/>
      <c r="AB124" s="61"/>
      <c r="AC124" s="61"/>
      <c r="AD124" s="61"/>
      <c r="AE124" s="125"/>
      <c r="AF124" s="128">
        <f t="shared" si="11"/>
        <v>98.39999999999999</v>
      </c>
      <c r="AG124" s="126"/>
      <c r="AH124" s="60"/>
      <c r="AI124" s="60"/>
      <c r="AJ124" s="60"/>
      <c r="AK124" s="60"/>
      <c r="AL124" s="60"/>
      <c r="AM124" s="60"/>
      <c r="AN124" s="60"/>
      <c r="AO124" s="60"/>
      <c r="AP124" s="126"/>
      <c r="AQ124" s="126"/>
      <c r="AR124" s="60"/>
      <c r="AS124" s="60"/>
      <c r="AT124" s="60"/>
      <c r="AU124" s="60"/>
      <c r="AV124" s="60"/>
      <c r="AW124" s="60">
        <f>AF124</f>
        <v>98.39999999999999</v>
      </c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189"/>
      <c r="CL124" s="79" t="b">
        <f t="shared" si="6"/>
        <v>1</v>
      </c>
      <c r="CN124" s="389">
        <f t="shared" si="7"/>
        <v>2.8125</v>
      </c>
    </row>
    <row r="125" spans="1:92" ht="9.75" customHeight="1">
      <c r="A125" s="363" t="s">
        <v>331</v>
      </c>
      <c r="B125" s="284" t="s">
        <v>330</v>
      </c>
      <c r="C125" s="183">
        <v>3</v>
      </c>
      <c r="D125" s="320" t="s">
        <v>256</v>
      </c>
      <c r="E125" s="353" t="s">
        <v>173</v>
      </c>
      <c r="F125" s="166">
        <v>21</v>
      </c>
      <c r="G125" s="166" t="s">
        <v>41</v>
      </c>
      <c r="H125" s="166">
        <v>20</v>
      </c>
      <c r="I125" s="166">
        <v>20</v>
      </c>
      <c r="J125" s="166"/>
      <c r="K125" s="166"/>
      <c r="L125" s="166">
        <v>34</v>
      </c>
      <c r="M125" s="166">
        <v>34</v>
      </c>
      <c r="N125" s="68"/>
      <c r="O125" s="61"/>
      <c r="P125" s="64"/>
      <c r="Q125" s="61"/>
      <c r="R125" s="61"/>
      <c r="S125" s="61"/>
      <c r="T125" s="61"/>
      <c r="U125" s="61"/>
      <c r="V125" s="61"/>
      <c r="W125" s="61">
        <f t="shared" si="14"/>
        <v>2.1</v>
      </c>
      <c r="X125" s="61"/>
      <c r="Y125" s="61">
        <f t="shared" si="15"/>
        <v>6.3</v>
      </c>
      <c r="Z125" s="61"/>
      <c r="AA125" s="61"/>
      <c r="AB125" s="61"/>
      <c r="AC125" s="61"/>
      <c r="AD125" s="61"/>
      <c r="AE125" s="125"/>
      <c r="AF125" s="128">
        <f t="shared" si="11"/>
        <v>62.4</v>
      </c>
      <c r="AG125" s="126"/>
      <c r="AH125" s="60"/>
      <c r="AI125" s="60"/>
      <c r="AJ125" s="60"/>
      <c r="AK125" s="60"/>
      <c r="AL125" s="60"/>
      <c r="AM125" s="60"/>
      <c r="AN125" s="60"/>
      <c r="AO125" s="60"/>
      <c r="AP125" s="126"/>
      <c r="AQ125" s="126"/>
      <c r="AR125" s="60"/>
      <c r="AS125" s="60"/>
      <c r="AT125" s="60"/>
      <c r="AU125" s="60"/>
      <c r="AV125" s="60"/>
      <c r="AW125" s="60"/>
      <c r="AX125" s="60">
        <f>AF125</f>
        <v>62.4</v>
      </c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189"/>
      <c r="CL125" s="79" t="b">
        <f t="shared" si="6"/>
        <v>1</v>
      </c>
      <c r="CN125" s="389">
        <f t="shared" si="7"/>
        <v>1.6875</v>
      </c>
    </row>
    <row r="126" spans="1:92" ht="9.75" customHeight="1">
      <c r="A126" s="363" t="s">
        <v>331</v>
      </c>
      <c r="B126" s="284" t="s">
        <v>330</v>
      </c>
      <c r="C126" s="183">
        <v>4</v>
      </c>
      <c r="D126" s="321" t="s">
        <v>176</v>
      </c>
      <c r="E126" s="353" t="s">
        <v>173</v>
      </c>
      <c r="F126" s="166">
        <v>21</v>
      </c>
      <c r="G126" s="166" t="s">
        <v>41</v>
      </c>
      <c r="H126" s="166">
        <v>36</v>
      </c>
      <c r="I126" s="166">
        <v>36</v>
      </c>
      <c r="J126" s="166"/>
      <c r="K126" s="166"/>
      <c r="L126" s="166">
        <v>54</v>
      </c>
      <c r="M126" s="166">
        <v>54</v>
      </c>
      <c r="N126" s="68"/>
      <c r="O126" s="61"/>
      <c r="P126" s="64"/>
      <c r="Q126" s="61"/>
      <c r="R126" s="61"/>
      <c r="S126" s="61"/>
      <c r="T126" s="61"/>
      <c r="U126" s="61"/>
      <c r="V126" s="61"/>
      <c r="W126" s="61">
        <f t="shared" si="14"/>
        <v>2.1</v>
      </c>
      <c r="X126" s="61"/>
      <c r="Y126" s="61">
        <f t="shared" si="15"/>
        <v>6.3</v>
      </c>
      <c r="Z126" s="61"/>
      <c r="AA126" s="61"/>
      <c r="AB126" s="61"/>
      <c r="AC126" s="61"/>
      <c r="AD126" s="61"/>
      <c r="AE126" s="125"/>
      <c r="AF126" s="128">
        <f t="shared" si="11"/>
        <v>98.39999999999999</v>
      </c>
      <c r="AG126" s="126"/>
      <c r="AH126" s="60"/>
      <c r="AI126" s="60"/>
      <c r="AJ126" s="60"/>
      <c r="AK126" s="60"/>
      <c r="AL126" s="60"/>
      <c r="AM126" s="60"/>
      <c r="AN126" s="60"/>
      <c r="AO126" s="60"/>
      <c r="AP126" s="126"/>
      <c r="AQ126" s="126"/>
      <c r="AR126" s="60"/>
      <c r="AS126" s="60"/>
      <c r="AT126" s="60"/>
      <c r="AU126" s="60"/>
      <c r="AV126" s="60"/>
      <c r="AW126" s="60"/>
      <c r="AX126" s="60">
        <f>AF126</f>
        <v>98.39999999999999</v>
      </c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189"/>
      <c r="CL126" s="79" t="b">
        <f t="shared" si="6"/>
        <v>1</v>
      </c>
      <c r="CN126" s="389">
        <f t="shared" si="7"/>
        <v>2.8125</v>
      </c>
    </row>
    <row r="127" spans="1:92" ht="9.75" customHeight="1">
      <c r="A127" s="363" t="s">
        <v>331</v>
      </c>
      <c r="B127" s="284" t="s">
        <v>330</v>
      </c>
      <c r="C127" s="183">
        <v>5</v>
      </c>
      <c r="D127" s="321" t="s">
        <v>177</v>
      </c>
      <c r="E127" s="353" t="s">
        <v>173</v>
      </c>
      <c r="F127" s="166">
        <v>21</v>
      </c>
      <c r="G127" s="166" t="s">
        <v>41</v>
      </c>
      <c r="H127" s="166">
        <v>32</v>
      </c>
      <c r="I127" s="166">
        <v>32</v>
      </c>
      <c r="J127" s="166"/>
      <c r="K127" s="166"/>
      <c r="L127" s="166">
        <v>40</v>
      </c>
      <c r="M127" s="166">
        <v>40</v>
      </c>
      <c r="N127" s="68"/>
      <c r="O127" s="61"/>
      <c r="P127" s="64"/>
      <c r="Q127" s="61"/>
      <c r="R127" s="61"/>
      <c r="S127" s="61"/>
      <c r="T127" s="61"/>
      <c r="U127" s="61"/>
      <c r="V127" s="61"/>
      <c r="W127" s="61">
        <f t="shared" si="14"/>
        <v>2.1</v>
      </c>
      <c r="X127" s="61"/>
      <c r="Y127" s="61">
        <f t="shared" si="15"/>
        <v>6.3</v>
      </c>
      <c r="Z127" s="61"/>
      <c r="AA127" s="61"/>
      <c r="AB127" s="61"/>
      <c r="AC127" s="61"/>
      <c r="AD127" s="61"/>
      <c r="AE127" s="125"/>
      <c r="AF127" s="128">
        <f t="shared" si="11"/>
        <v>80.39999999999999</v>
      </c>
      <c r="AG127" s="126"/>
      <c r="AH127" s="60"/>
      <c r="AI127" s="60"/>
      <c r="AJ127" s="60"/>
      <c r="AK127" s="60"/>
      <c r="AL127" s="60"/>
      <c r="AM127" s="60"/>
      <c r="AN127" s="60"/>
      <c r="AO127" s="60"/>
      <c r="AP127" s="126"/>
      <c r="AQ127" s="126"/>
      <c r="AR127" s="60"/>
      <c r="AS127" s="60"/>
      <c r="AT127" s="60"/>
      <c r="AU127" s="60"/>
      <c r="AV127" s="60"/>
      <c r="AW127" s="60">
        <f>AF127</f>
        <v>80.39999999999999</v>
      </c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189"/>
      <c r="CL127" s="79" t="b">
        <f t="shared" si="6"/>
        <v>1</v>
      </c>
      <c r="CN127" s="389">
        <f t="shared" si="7"/>
        <v>2.25</v>
      </c>
    </row>
    <row r="128" spans="1:92" ht="9.75" customHeight="1">
      <c r="A128" s="363" t="s">
        <v>331</v>
      </c>
      <c r="B128" s="284" t="s">
        <v>330</v>
      </c>
      <c r="C128" s="183">
        <v>6</v>
      </c>
      <c r="D128" s="321" t="s">
        <v>361</v>
      </c>
      <c r="E128" s="353" t="s">
        <v>173</v>
      </c>
      <c r="F128" s="166">
        <v>21</v>
      </c>
      <c r="G128" s="166" t="s">
        <v>41</v>
      </c>
      <c r="H128" s="166">
        <v>20</v>
      </c>
      <c r="I128" s="166">
        <v>20</v>
      </c>
      <c r="J128" s="166">
        <v>34</v>
      </c>
      <c r="K128" s="166">
        <v>34</v>
      </c>
      <c r="L128" s="166"/>
      <c r="M128" s="166"/>
      <c r="N128" s="68"/>
      <c r="O128" s="61"/>
      <c r="P128" s="64"/>
      <c r="Q128" s="61"/>
      <c r="R128" s="61"/>
      <c r="S128" s="61"/>
      <c r="T128" s="61"/>
      <c r="U128" s="61"/>
      <c r="V128" s="61"/>
      <c r="W128" s="61">
        <f t="shared" si="14"/>
        <v>2.1</v>
      </c>
      <c r="X128" s="61"/>
      <c r="Y128" s="61">
        <f t="shared" si="15"/>
        <v>6.3</v>
      </c>
      <c r="Z128" s="61"/>
      <c r="AA128" s="61"/>
      <c r="AB128" s="61"/>
      <c r="AC128" s="61"/>
      <c r="AD128" s="61"/>
      <c r="AE128" s="125"/>
      <c r="AF128" s="128">
        <f t="shared" si="11"/>
        <v>62.4</v>
      </c>
      <c r="AG128" s="126"/>
      <c r="AH128" s="60"/>
      <c r="AI128" s="60"/>
      <c r="AJ128" s="60"/>
      <c r="AK128" s="60"/>
      <c r="AL128" s="60"/>
      <c r="AM128" s="60"/>
      <c r="AN128" s="60"/>
      <c r="AO128" s="60">
        <f>AF128</f>
        <v>62.4</v>
      </c>
      <c r="AP128" s="126"/>
      <c r="AQ128" s="126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189"/>
      <c r="CL128" s="79" t="b">
        <f t="shared" si="6"/>
        <v>1</v>
      </c>
      <c r="CN128" s="389">
        <f t="shared" si="7"/>
        <v>1.6875</v>
      </c>
    </row>
    <row r="129" spans="1:92" ht="9.75" customHeight="1">
      <c r="A129" s="363" t="s">
        <v>331</v>
      </c>
      <c r="B129" s="284" t="s">
        <v>330</v>
      </c>
      <c r="C129" s="183">
        <v>7</v>
      </c>
      <c r="D129" s="321" t="s">
        <v>84</v>
      </c>
      <c r="E129" s="353" t="s">
        <v>173</v>
      </c>
      <c r="F129" s="166">
        <v>21</v>
      </c>
      <c r="G129" s="166" t="s">
        <v>41</v>
      </c>
      <c r="H129" s="166"/>
      <c r="I129" s="166"/>
      <c r="J129" s="166">
        <v>24</v>
      </c>
      <c r="K129" s="166">
        <v>24</v>
      </c>
      <c r="L129" s="166"/>
      <c r="M129" s="166"/>
      <c r="N129" s="68"/>
      <c r="O129" s="61"/>
      <c r="P129" s="64"/>
      <c r="Q129" s="61"/>
      <c r="R129" s="61"/>
      <c r="S129" s="61"/>
      <c r="T129" s="61"/>
      <c r="U129" s="61"/>
      <c r="V129" s="61"/>
      <c r="W129" s="61"/>
      <c r="X129" s="61">
        <f>21*0.1</f>
        <v>2.1</v>
      </c>
      <c r="Y129" s="61"/>
      <c r="Z129" s="61"/>
      <c r="AA129" s="61"/>
      <c r="AB129" s="61"/>
      <c r="AC129" s="61"/>
      <c r="AD129" s="61"/>
      <c r="AE129" s="125"/>
      <c r="AF129" s="128">
        <f t="shared" si="11"/>
        <v>26.1</v>
      </c>
      <c r="AG129" s="126"/>
      <c r="AH129" s="60"/>
      <c r="AI129" s="60"/>
      <c r="AJ129" s="60"/>
      <c r="AK129" s="60"/>
      <c r="AL129" s="60"/>
      <c r="AM129" s="60"/>
      <c r="AN129" s="60"/>
      <c r="AO129" s="60"/>
      <c r="AP129" s="126"/>
      <c r="AQ129" s="126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>
        <f>AF129</f>
        <v>26.1</v>
      </c>
      <c r="CD129" s="60"/>
      <c r="CE129" s="60"/>
      <c r="CF129" s="60"/>
      <c r="CG129" s="60"/>
      <c r="CH129" s="60"/>
      <c r="CI129" s="60"/>
      <c r="CJ129" s="60"/>
      <c r="CK129" s="189"/>
      <c r="CL129" s="79" t="b">
        <f t="shared" si="6"/>
        <v>1</v>
      </c>
      <c r="CN129" s="389">
        <f t="shared" si="7"/>
        <v>0.75</v>
      </c>
    </row>
    <row r="130" spans="1:92" ht="10.5" customHeight="1" thickBot="1">
      <c r="A130" s="364" t="s">
        <v>331</v>
      </c>
      <c r="B130" s="285" t="s">
        <v>330</v>
      </c>
      <c r="C130" s="370">
        <v>8</v>
      </c>
      <c r="D130" s="322" t="s">
        <v>178</v>
      </c>
      <c r="E130" s="329" t="s">
        <v>173</v>
      </c>
      <c r="F130" s="190">
        <v>21</v>
      </c>
      <c r="G130" s="190" t="s">
        <v>41</v>
      </c>
      <c r="H130" s="190"/>
      <c r="I130" s="190"/>
      <c r="J130" s="190"/>
      <c r="K130" s="190"/>
      <c r="L130" s="190"/>
      <c r="M130" s="190"/>
      <c r="N130" s="200"/>
      <c r="O130" s="192"/>
      <c r="P130" s="193"/>
      <c r="Q130" s="192"/>
      <c r="R130" s="192"/>
      <c r="S130" s="192"/>
      <c r="T130" s="193"/>
      <c r="U130" s="193"/>
      <c r="V130" s="193">
        <v>135</v>
      </c>
      <c r="W130" s="193"/>
      <c r="X130" s="193"/>
      <c r="Y130" s="192"/>
      <c r="Z130" s="192"/>
      <c r="AA130" s="192"/>
      <c r="AB130" s="192"/>
      <c r="AC130" s="192"/>
      <c r="AD130" s="192"/>
      <c r="AE130" s="194"/>
      <c r="AF130" s="195">
        <f t="shared" si="11"/>
        <v>135</v>
      </c>
      <c r="AG130" s="197"/>
      <c r="AH130" s="196"/>
      <c r="AI130" s="196"/>
      <c r="AJ130" s="196"/>
      <c r="AK130" s="196"/>
      <c r="AL130" s="196"/>
      <c r="AM130" s="196"/>
      <c r="AN130" s="196"/>
      <c r="AO130" s="196"/>
      <c r="AP130" s="197"/>
      <c r="AQ130" s="197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6"/>
      <c r="BD130" s="196"/>
      <c r="BE130" s="196"/>
      <c r="BF130" s="196"/>
      <c r="BG130" s="196"/>
      <c r="BH130" s="196"/>
      <c r="BI130" s="196"/>
      <c r="BJ130" s="196"/>
      <c r="BK130" s="196"/>
      <c r="BL130" s="196"/>
      <c r="BM130" s="196"/>
      <c r="BN130" s="196"/>
      <c r="BO130" s="196"/>
      <c r="BP130" s="196"/>
      <c r="BQ130" s="196"/>
      <c r="BR130" s="196"/>
      <c r="BS130" s="196"/>
      <c r="BT130" s="196"/>
      <c r="BU130" s="196"/>
      <c r="BV130" s="196"/>
      <c r="BW130" s="196"/>
      <c r="BX130" s="196"/>
      <c r="BY130" s="196"/>
      <c r="BZ130" s="196"/>
      <c r="CA130" s="196"/>
      <c r="CB130" s="196"/>
      <c r="CC130" s="196"/>
      <c r="CD130" s="196"/>
      <c r="CE130" s="196"/>
      <c r="CF130" s="196">
        <v>135</v>
      </c>
      <c r="CG130" s="196"/>
      <c r="CH130" s="196"/>
      <c r="CI130" s="196"/>
      <c r="CJ130" s="196"/>
      <c r="CK130" s="198"/>
      <c r="CL130" s="79" t="b">
        <f t="shared" si="6"/>
        <v>1</v>
      </c>
      <c r="CN130" s="389">
        <f t="shared" si="7"/>
        <v>0</v>
      </c>
    </row>
    <row r="131" spans="1:92" s="280" customFormat="1" ht="9.75" customHeight="1">
      <c r="A131" s="363" t="s">
        <v>333</v>
      </c>
      <c r="B131" s="284" t="s">
        <v>330</v>
      </c>
      <c r="C131" s="369"/>
      <c r="D131" s="225"/>
      <c r="E131" s="225" t="s">
        <v>201</v>
      </c>
      <c r="F131" s="81"/>
      <c r="G131" s="81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124"/>
      <c r="AF131" s="127"/>
      <c r="AG131" s="276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277"/>
      <c r="BB131" s="277"/>
      <c r="BC131" s="277"/>
      <c r="BD131" s="277"/>
      <c r="BE131" s="277"/>
      <c r="BF131" s="277"/>
      <c r="BG131" s="277"/>
      <c r="BH131" s="277"/>
      <c r="BI131" s="277"/>
      <c r="BJ131" s="277"/>
      <c r="BK131" s="277"/>
      <c r="BL131" s="277"/>
      <c r="BM131" s="277"/>
      <c r="BN131" s="277"/>
      <c r="BO131" s="277"/>
      <c r="BP131" s="277"/>
      <c r="BQ131" s="277"/>
      <c r="BR131" s="277"/>
      <c r="BS131" s="277"/>
      <c r="BT131" s="277"/>
      <c r="BU131" s="277"/>
      <c r="BV131" s="277"/>
      <c r="BW131" s="277"/>
      <c r="BX131" s="277"/>
      <c r="BY131" s="277"/>
      <c r="BZ131" s="277"/>
      <c r="CA131" s="277"/>
      <c r="CB131" s="277"/>
      <c r="CC131" s="277"/>
      <c r="CD131" s="277"/>
      <c r="CE131" s="277"/>
      <c r="CF131" s="277"/>
      <c r="CG131" s="277"/>
      <c r="CH131" s="277"/>
      <c r="CI131" s="277"/>
      <c r="CJ131" s="277"/>
      <c r="CK131" s="278"/>
      <c r="CL131" s="79" t="b">
        <f t="shared" si="6"/>
        <v>1</v>
      </c>
      <c r="CN131" s="389">
        <f t="shared" si="7"/>
        <v>0</v>
      </c>
    </row>
    <row r="132" spans="1:92" ht="9.75" customHeight="1">
      <c r="A132" s="363" t="s">
        <v>333</v>
      </c>
      <c r="B132" s="284" t="s">
        <v>330</v>
      </c>
      <c r="C132" s="183">
        <v>1</v>
      </c>
      <c r="D132" s="222" t="s">
        <v>85</v>
      </c>
      <c r="E132" s="330" t="s">
        <v>201</v>
      </c>
      <c r="F132" s="166">
        <v>30</v>
      </c>
      <c r="G132" s="166" t="s">
        <v>54</v>
      </c>
      <c r="H132" s="166"/>
      <c r="I132" s="166"/>
      <c r="J132" s="166">
        <v>32</v>
      </c>
      <c r="K132" s="166">
        <v>32</v>
      </c>
      <c r="L132" s="166"/>
      <c r="M132" s="166"/>
      <c r="N132" s="166"/>
      <c r="O132" s="166"/>
      <c r="P132" s="64"/>
      <c r="Q132" s="166"/>
      <c r="R132" s="166"/>
      <c r="S132" s="166"/>
      <c r="T132" s="166"/>
      <c r="U132" s="166"/>
      <c r="V132" s="166"/>
      <c r="W132" s="64">
        <v>1</v>
      </c>
      <c r="X132" s="61"/>
      <c r="Y132" s="61">
        <v>2.7</v>
      </c>
      <c r="Z132" s="61"/>
      <c r="AA132" s="166"/>
      <c r="AB132" s="166"/>
      <c r="AC132" s="166"/>
      <c r="AD132" s="166"/>
      <c r="AE132" s="163"/>
      <c r="AF132" s="128">
        <f>SUM(I132,K132,M132:AE132)</f>
        <v>35.7</v>
      </c>
      <c r="AG132" s="126"/>
      <c r="AH132" s="60"/>
      <c r="AI132" s="60"/>
      <c r="AJ132" s="60"/>
      <c r="AK132" s="60">
        <f>AF132</f>
        <v>35.7</v>
      </c>
      <c r="AL132" s="60"/>
      <c r="AM132" s="60"/>
      <c r="AN132" s="60"/>
      <c r="AO132" s="60"/>
      <c r="AP132" s="60"/>
      <c r="AQ132" s="126"/>
      <c r="AR132" s="126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189"/>
      <c r="CL132" s="79" t="b">
        <f t="shared" si="6"/>
        <v>1</v>
      </c>
      <c r="CN132" s="389">
        <f t="shared" si="7"/>
        <v>1</v>
      </c>
    </row>
    <row r="133" spans="1:92" ht="9.75" customHeight="1">
      <c r="A133" s="363" t="s">
        <v>333</v>
      </c>
      <c r="B133" s="284" t="s">
        <v>330</v>
      </c>
      <c r="C133" s="183">
        <v>2</v>
      </c>
      <c r="D133" s="222" t="s">
        <v>113</v>
      </c>
      <c r="E133" s="330" t="s">
        <v>201</v>
      </c>
      <c r="F133" s="166">
        <v>30</v>
      </c>
      <c r="G133" s="166" t="s">
        <v>54</v>
      </c>
      <c r="H133" s="166"/>
      <c r="I133" s="166"/>
      <c r="J133" s="166">
        <v>32</v>
      </c>
      <c r="K133" s="166">
        <v>32</v>
      </c>
      <c r="L133" s="166"/>
      <c r="M133" s="166"/>
      <c r="N133" s="166"/>
      <c r="O133" s="166"/>
      <c r="P133" s="64"/>
      <c r="Q133" s="166"/>
      <c r="R133" s="166"/>
      <c r="S133" s="166"/>
      <c r="T133" s="166"/>
      <c r="U133" s="166"/>
      <c r="V133" s="166"/>
      <c r="W133" s="64">
        <v>1</v>
      </c>
      <c r="X133" s="61"/>
      <c r="Y133" s="61">
        <v>2.7</v>
      </c>
      <c r="Z133" s="61"/>
      <c r="AA133" s="166"/>
      <c r="AB133" s="166"/>
      <c r="AC133" s="166"/>
      <c r="AD133" s="166"/>
      <c r="AE133" s="163"/>
      <c r="AF133" s="128">
        <f aca="true" t="shared" si="16" ref="AF133:AF167">SUM(I133,K133,M133:AE133)</f>
        <v>35.7</v>
      </c>
      <c r="AG133" s="126"/>
      <c r="AH133" s="60"/>
      <c r="AI133" s="60"/>
      <c r="AJ133" s="60"/>
      <c r="AK133" s="60"/>
      <c r="AL133" s="60"/>
      <c r="AM133" s="60"/>
      <c r="AN133" s="60"/>
      <c r="AO133" s="60"/>
      <c r="AP133" s="60"/>
      <c r="AQ133" s="126"/>
      <c r="AR133" s="126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92">
        <f>AF133</f>
        <v>35.7</v>
      </c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189"/>
      <c r="CL133" s="79" t="b">
        <f t="shared" si="6"/>
        <v>1</v>
      </c>
      <c r="CN133" s="389">
        <f t="shared" si="7"/>
        <v>1</v>
      </c>
    </row>
    <row r="134" spans="1:92" ht="9.75" customHeight="1">
      <c r="A134" s="363" t="s">
        <v>333</v>
      </c>
      <c r="B134" s="284" t="s">
        <v>330</v>
      </c>
      <c r="C134" s="183">
        <v>3</v>
      </c>
      <c r="D134" s="223" t="s">
        <v>118</v>
      </c>
      <c r="E134" s="330" t="s">
        <v>201</v>
      </c>
      <c r="F134" s="166">
        <v>30</v>
      </c>
      <c r="G134" s="166" t="s">
        <v>54</v>
      </c>
      <c r="H134" s="166"/>
      <c r="I134" s="166"/>
      <c r="J134" s="166">
        <v>32</v>
      </c>
      <c r="K134" s="166">
        <v>32</v>
      </c>
      <c r="L134" s="166"/>
      <c r="M134" s="166"/>
      <c r="N134" s="166"/>
      <c r="O134" s="166"/>
      <c r="P134" s="64"/>
      <c r="Q134" s="166"/>
      <c r="R134" s="166"/>
      <c r="S134" s="166"/>
      <c r="T134" s="166"/>
      <c r="U134" s="166"/>
      <c r="V134" s="166"/>
      <c r="W134" s="64">
        <v>1</v>
      </c>
      <c r="X134" s="61"/>
      <c r="Y134" s="61">
        <v>2.7</v>
      </c>
      <c r="Z134" s="61"/>
      <c r="AA134" s="166"/>
      <c r="AB134" s="166"/>
      <c r="AC134" s="166"/>
      <c r="AD134" s="166"/>
      <c r="AE134" s="163"/>
      <c r="AF134" s="128">
        <f t="shared" si="16"/>
        <v>35.7</v>
      </c>
      <c r="AG134" s="126"/>
      <c r="AH134" s="60"/>
      <c r="AI134" s="60"/>
      <c r="AJ134" s="60"/>
      <c r="AK134" s="60"/>
      <c r="AL134" s="60"/>
      <c r="AM134" s="60"/>
      <c r="AN134" s="60"/>
      <c r="AO134" s="60"/>
      <c r="AP134" s="60"/>
      <c r="AQ134" s="126"/>
      <c r="AR134" s="126"/>
      <c r="AS134" s="60"/>
      <c r="AT134" s="60"/>
      <c r="AU134" s="60"/>
      <c r="AV134" s="60"/>
      <c r="AW134" s="60"/>
      <c r="AX134" s="60"/>
      <c r="AY134" s="60"/>
      <c r="AZ134" s="83"/>
      <c r="BA134" s="60"/>
      <c r="BB134" s="60"/>
      <c r="BC134" s="60"/>
      <c r="BD134" s="60"/>
      <c r="BE134" s="83">
        <f>AF134</f>
        <v>35.7</v>
      </c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189"/>
      <c r="CL134" s="79" t="b">
        <f t="shared" si="6"/>
        <v>1</v>
      </c>
      <c r="CN134" s="389">
        <f t="shared" si="7"/>
        <v>1</v>
      </c>
    </row>
    <row r="135" spans="1:92" ht="9.75">
      <c r="A135" s="363" t="s">
        <v>333</v>
      </c>
      <c r="B135" s="284" t="s">
        <v>330</v>
      </c>
      <c r="C135" s="183">
        <v>4</v>
      </c>
      <c r="D135" s="222" t="s">
        <v>127</v>
      </c>
      <c r="E135" s="330" t="s">
        <v>201</v>
      </c>
      <c r="F135" s="166">
        <v>30</v>
      </c>
      <c r="G135" s="166" t="s">
        <v>54</v>
      </c>
      <c r="H135" s="166"/>
      <c r="I135" s="166"/>
      <c r="J135" s="166">
        <v>32</v>
      </c>
      <c r="K135" s="166">
        <v>32</v>
      </c>
      <c r="L135" s="166"/>
      <c r="M135" s="166"/>
      <c r="N135" s="166"/>
      <c r="O135" s="166"/>
      <c r="P135" s="64"/>
      <c r="Q135" s="166"/>
      <c r="R135" s="166"/>
      <c r="S135" s="166"/>
      <c r="T135" s="166"/>
      <c r="U135" s="166"/>
      <c r="V135" s="166"/>
      <c r="W135" s="64">
        <v>1</v>
      </c>
      <c r="X135" s="61"/>
      <c r="Y135" s="61">
        <v>2.7</v>
      </c>
      <c r="Z135" s="61"/>
      <c r="AA135" s="166"/>
      <c r="AB135" s="166"/>
      <c r="AC135" s="166"/>
      <c r="AD135" s="166"/>
      <c r="AE135" s="163"/>
      <c r="AF135" s="128">
        <f t="shared" si="16"/>
        <v>35.7</v>
      </c>
      <c r="AG135" s="126"/>
      <c r="AH135" s="60"/>
      <c r="AI135" s="60"/>
      <c r="AJ135" s="60"/>
      <c r="AK135" s="60"/>
      <c r="AL135" s="60"/>
      <c r="AM135" s="60"/>
      <c r="AN135" s="60"/>
      <c r="AO135" s="60"/>
      <c r="AP135" s="60"/>
      <c r="AQ135" s="126"/>
      <c r="AR135" s="126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>
        <f>AF135</f>
        <v>35.7</v>
      </c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189"/>
      <c r="CL135" s="79" t="b">
        <f aca="true" t="shared" si="17" ref="CL135:CL198">SUM(AG135:CK135)=AF135</f>
        <v>1</v>
      </c>
      <c r="CN135" s="389">
        <f t="shared" si="7"/>
        <v>1</v>
      </c>
    </row>
    <row r="136" spans="1:92" ht="9.75" customHeight="1">
      <c r="A136" s="363" t="s">
        <v>333</v>
      </c>
      <c r="B136" s="284" t="s">
        <v>330</v>
      </c>
      <c r="C136" s="183">
        <v>5</v>
      </c>
      <c r="D136" s="222" t="s">
        <v>94</v>
      </c>
      <c r="E136" s="330" t="s">
        <v>201</v>
      </c>
      <c r="F136" s="166">
        <v>30</v>
      </c>
      <c r="G136" s="166" t="s">
        <v>54</v>
      </c>
      <c r="H136" s="166"/>
      <c r="I136" s="166"/>
      <c r="J136" s="166">
        <v>32</v>
      </c>
      <c r="K136" s="166">
        <v>32</v>
      </c>
      <c r="L136" s="166"/>
      <c r="M136" s="166"/>
      <c r="N136" s="166"/>
      <c r="O136" s="166"/>
      <c r="P136" s="64"/>
      <c r="Q136" s="166"/>
      <c r="R136" s="166"/>
      <c r="S136" s="166"/>
      <c r="T136" s="166"/>
      <c r="U136" s="166"/>
      <c r="V136" s="166"/>
      <c r="W136" s="64">
        <v>1</v>
      </c>
      <c r="X136" s="61"/>
      <c r="Y136" s="61">
        <v>2.7</v>
      </c>
      <c r="Z136" s="61"/>
      <c r="AA136" s="166"/>
      <c r="AB136" s="166"/>
      <c r="AC136" s="166"/>
      <c r="AD136" s="166"/>
      <c r="AE136" s="163"/>
      <c r="AF136" s="128">
        <f t="shared" si="16"/>
        <v>35.7</v>
      </c>
      <c r="AG136" s="126"/>
      <c r="AH136" s="60"/>
      <c r="AI136" s="60"/>
      <c r="AJ136" s="60"/>
      <c r="AK136" s="60"/>
      <c r="AL136" s="60"/>
      <c r="AM136" s="60"/>
      <c r="AN136" s="60"/>
      <c r="AO136" s="60"/>
      <c r="AP136" s="60"/>
      <c r="AQ136" s="126"/>
      <c r="AR136" s="126"/>
      <c r="AS136" s="60"/>
      <c r="AT136" s="60"/>
      <c r="AU136" s="60"/>
      <c r="AV136" s="60">
        <f>AF136</f>
        <v>35.7</v>
      </c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189"/>
      <c r="CL136" s="79" t="b">
        <f t="shared" si="17"/>
        <v>1</v>
      </c>
      <c r="CN136" s="389">
        <f aca="true" t="shared" si="18" ref="CN136:CN199">(I136+K136+M136)/2/16</f>
        <v>1</v>
      </c>
    </row>
    <row r="137" spans="1:92" ht="9.75" customHeight="1">
      <c r="A137" s="363" t="s">
        <v>333</v>
      </c>
      <c r="B137" s="284" t="s">
        <v>330</v>
      </c>
      <c r="C137" s="183">
        <v>6</v>
      </c>
      <c r="D137" s="222" t="s">
        <v>115</v>
      </c>
      <c r="E137" s="330" t="s">
        <v>201</v>
      </c>
      <c r="F137" s="166">
        <v>9</v>
      </c>
      <c r="G137" s="166" t="s">
        <v>54</v>
      </c>
      <c r="H137" s="166"/>
      <c r="I137" s="166"/>
      <c r="J137" s="166">
        <v>64</v>
      </c>
      <c r="K137" s="166">
        <v>64</v>
      </c>
      <c r="L137" s="166"/>
      <c r="M137" s="166"/>
      <c r="N137" s="166"/>
      <c r="O137" s="166"/>
      <c r="P137" s="64"/>
      <c r="Q137" s="166"/>
      <c r="R137" s="166"/>
      <c r="S137" s="166"/>
      <c r="T137" s="166"/>
      <c r="U137" s="166"/>
      <c r="V137" s="166"/>
      <c r="W137" s="64">
        <v>1</v>
      </c>
      <c r="X137" s="61"/>
      <c r="Y137" s="61">
        <v>2.7</v>
      </c>
      <c r="Z137" s="61"/>
      <c r="AA137" s="166"/>
      <c r="AB137" s="166"/>
      <c r="AC137" s="166"/>
      <c r="AD137" s="166"/>
      <c r="AE137" s="163"/>
      <c r="AF137" s="128">
        <f t="shared" si="16"/>
        <v>67.7</v>
      </c>
      <c r="AG137" s="126"/>
      <c r="AH137" s="60"/>
      <c r="AI137" s="60"/>
      <c r="AJ137" s="60"/>
      <c r="AK137" s="60"/>
      <c r="AL137" s="60"/>
      <c r="AM137" s="60"/>
      <c r="AN137" s="60"/>
      <c r="AO137" s="60"/>
      <c r="AP137" s="60"/>
      <c r="AQ137" s="126"/>
      <c r="AR137" s="126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>
        <f>AF137</f>
        <v>67.7</v>
      </c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189"/>
      <c r="CL137" s="79" t="b">
        <f t="shared" si="17"/>
        <v>1</v>
      </c>
      <c r="CN137" s="389">
        <f t="shared" si="18"/>
        <v>2</v>
      </c>
    </row>
    <row r="138" spans="1:92" ht="9.75" customHeight="1">
      <c r="A138" s="363" t="s">
        <v>333</v>
      </c>
      <c r="B138" s="284" t="s">
        <v>330</v>
      </c>
      <c r="C138" s="183">
        <v>7</v>
      </c>
      <c r="D138" s="222" t="s">
        <v>260</v>
      </c>
      <c r="E138" s="330" t="s">
        <v>201</v>
      </c>
      <c r="F138" s="166">
        <v>30</v>
      </c>
      <c r="G138" s="166" t="s">
        <v>54</v>
      </c>
      <c r="H138" s="166"/>
      <c r="I138" s="166"/>
      <c r="J138" s="166">
        <v>48</v>
      </c>
      <c r="K138" s="166">
        <v>48</v>
      </c>
      <c r="L138" s="166"/>
      <c r="M138" s="166"/>
      <c r="N138" s="166"/>
      <c r="O138" s="166"/>
      <c r="P138" s="64"/>
      <c r="Q138" s="166"/>
      <c r="R138" s="166"/>
      <c r="S138" s="166"/>
      <c r="T138" s="166"/>
      <c r="U138" s="166"/>
      <c r="V138" s="166"/>
      <c r="W138" s="64">
        <v>1</v>
      </c>
      <c r="X138" s="61"/>
      <c r="Y138" s="61">
        <v>2.7</v>
      </c>
      <c r="Z138" s="61"/>
      <c r="AA138" s="166"/>
      <c r="AB138" s="166"/>
      <c r="AC138" s="166"/>
      <c r="AD138" s="166"/>
      <c r="AE138" s="163"/>
      <c r="AF138" s="128">
        <f t="shared" si="16"/>
        <v>51.7</v>
      </c>
      <c r="AG138" s="126"/>
      <c r="AH138" s="60"/>
      <c r="AI138" s="60"/>
      <c r="AJ138" s="60"/>
      <c r="AK138" s="60"/>
      <c r="AL138" s="60"/>
      <c r="AM138" s="60"/>
      <c r="AN138" s="60"/>
      <c r="AO138" s="60"/>
      <c r="AP138" s="60"/>
      <c r="AQ138" s="126"/>
      <c r="AR138" s="126"/>
      <c r="AS138" s="60"/>
      <c r="AT138" s="60">
        <f>AF138</f>
        <v>51.7</v>
      </c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189"/>
      <c r="CL138" s="79" t="b">
        <f t="shared" si="17"/>
        <v>1</v>
      </c>
      <c r="CN138" s="389">
        <f t="shared" si="18"/>
        <v>1.5</v>
      </c>
    </row>
    <row r="139" spans="1:92" ht="9.75" customHeight="1">
      <c r="A139" s="363" t="s">
        <v>333</v>
      </c>
      <c r="B139" s="284" t="s">
        <v>330</v>
      </c>
      <c r="C139" s="183">
        <v>8</v>
      </c>
      <c r="D139" s="222" t="s">
        <v>252</v>
      </c>
      <c r="E139" s="330" t="s">
        <v>201</v>
      </c>
      <c r="F139" s="166">
        <v>0</v>
      </c>
      <c r="G139" s="166" t="s">
        <v>54</v>
      </c>
      <c r="H139" s="166"/>
      <c r="I139" s="166"/>
      <c r="J139" s="166">
        <v>0</v>
      </c>
      <c r="K139" s="166">
        <v>0</v>
      </c>
      <c r="L139" s="166"/>
      <c r="M139" s="166"/>
      <c r="N139" s="61"/>
      <c r="O139" s="61"/>
      <c r="P139" s="64"/>
      <c r="Q139" s="61"/>
      <c r="R139" s="61"/>
      <c r="S139" s="61"/>
      <c r="T139" s="61"/>
      <c r="U139" s="61"/>
      <c r="V139" s="61"/>
      <c r="W139" s="64">
        <f>0.1*F139</f>
        <v>0</v>
      </c>
      <c r="X139" s="61"/>
      <c r="Y139" s="61">
        <f>0.3*F139</f>
        <v>0</v>
      </c>
      <c r="Z139" s="61"/>
      <c r="AA139" s="61"/>
      <c r="AB139" s="61"/>
      <c r="AC139" s="61"/>
      <c r="AD139" s="61"/>
      <c r="AE139" s="125"/>
      <c r="AF139" s="128">
        <f>SUM(I139,K139,M139:AE139)</f>
        <v>0</v>
      </c>
      <c r="AG139" s="126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>
        <f>AF139</f>
        <v>0</v>
      </c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126"/>
      <c r="BY139" s="126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189"/>
      <c r="CL139" s="79" t="b">
        <f t="shared" si="17"/>
        <v>1</v>
      </c>
      <c r="CN139" s="389">
        <f t="shared" si="18"/>
        <v>0</v>
      </c>
    </row>
    <row r="140" spans="1:92" ht="9.75" customHeight="1">
      <c r="A140" s="363" t="s">
        <v>333</v>
      </c>
      <c r="B140" s="284" t="s">
        <v>330</v>
      </c>
      <c r="C140" s="183">
        <v>9</v>
      </c>
      <c r="D140" s="222" t="s">
        <v>261</v>
      </c>
      <c r="E140" s="330" t="s">
        <v>201</v>
      </c>
      <c r="F140" s="166">
        <v>9</v>
      </c>
      <c r="G140" s="166" t="s">
        <v>54</v>
      </c>
      <c r="H140" s="166"/>
      <c r="I140" s="166"/>
      <c r="J140" s="166">
        <v>96</v>
      </c>
      <c r="K140" s="166">
        <v>96</v>
      </c>
      <c r="L140" s="166"/>
      <c r="M140" s="166"/>
      <c r="N140" s="166"/>
      <c r="O140" s="166"/>
      <c r="P140" s="64"/>
      <c r="Q140" s="166"/>
      <c r="R140" s="166"/>
      <c r="S140" s="166"/>
      <c r="T140" s="166"/>
      <c r="U140" s="166"/>
      <c r="V140" s="166"/>
      <c r="W140" s="64">
        <v>1</v>
      </c>
      <c r="X140" s="61"/>
      <c r="Y140" s="61">
        <v>2.7</v>
      </c>
      <c r="Z140" s="61"/>
      <c r="AA140" s="166"/>
      <c r="AB140" s="166"/>
      <c r="AC140" s="166"/>
      <c r="AD140" s="166"/>
      <c r="AE140" s="163"/>
      <c r="AF140" s="128">
        <f t="shared" si="16"/>
        <v>99.7</v>
      </c>
      <c r="AG140" s="126"/>
      <c r="AH140" s="60"/>
      <c r="AI140" s="60"/>
      <c r="AJ140" s="60"/>
      <c r="AK140" s="60"/>
      <c r="AL140" s="60"/>
      <c r="AM140" s="60"/>
      <c r="AN140" s="60"/>
      <c r="AO140" s="60"/>
      <c r="AP140" s="60"/>
      <c r="AQ140" s="126"/>
      <c r="AR140" s="126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>
        <f>AF140</f>
        <v>99.7</v>
      </c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189"/>
      <c r="CL140" s="79" t="b">
        <f t="shared" si="17"/>
        <v>1</v>
      </c>
      <c r="CN140" s="389">
        <f t="shared" si="18"/>
        <v>3</v>
      </c>
    </row>
    <row r="141" spans="1:92" ht="9.75" customHeight="1">
      <c r="A141" s="363" t="s">
        <v>333</v>
      </c>
      <c r="B141" s="284" t="s">
        <v>330</v>
      </c>
      <c r="C141" s="183">
        <v>10</v>
      </c>
      <c r="D141" s="222" t="s">
        <v>255</v>
      </c>
      <c r="E141" s="330" t="s">
        <v>201</v>
      </c>
      <c r="F141" s="166">
        <v>30</v>
      </c>
      <c r="G141" s="166" t="s">
        <v>54</v>
      </c>
      <c r="H141" s="166"/>
      <c r="I141" s="166"/>
      <c r="J141" s="166">
        <v>54</v>
      </c>
      <c r="K141" s="166">
        <v>54</v>
      </c>
      <c r="L141" s="166"/>
      <c r="M141" s="166"/>
      <c r="N141" s="166"/>
      <c r="O141" s="166"/>
      <c r="P141" s="64"/>
      <c r="Q141" s="166"/>
      <c r="R141" s="166"/>
      <c r="S141" s="166"/>
      <c r="T141" s="166"/>
      <c r="U141" s="166"/>
      <c r="V141" s="166"/>
      <c r="W141" s="64">
        <v>1</v>
      </c>
      <c r="X141" s="61"/>
      <c r="Y141" s="61">
        <v>2.7</v>
      </c>
      <c r="Z141" s="61"/>
      <c r="AA141" s="166"/>
      <c r="AB141" s="166"/>
      <c r="AC141" s="166"/>
      <c r="AD141" s="166"/>
      <c r="AE141" s="163"/>
      <c r="AF141" s="128">
        <f t="shared" si="16"/>
        <v>57.7</v>
      </c>
      <c r="AG141" s="126"/>
      <c r="AH141" s="60"/>
      <c r="AI141" s="60"/>
      <c r="AJ141" s="60"/>
      <c r="AK141" s="60"/>
      <c r="AL141" s="60"/>
      <c r="AM141" s="60"/>
      <c r="AN141" s="60"/>
      <c r="AO141" s="60"/>
      <c r="AP141" s="60"/>
      <c r="AQ141" s="126"/>
      <c r="AR141" s="126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>
        <f>AF141</f>
        <v>57.7</v>
      </c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189"/>
      <c r="CL141" s="79" t="b">
        <f t="shared" si="17"/>
        <v>1</v>
      </c>
      <c r="CN141" s="389">
        <f t="shared" si="18"/>
        <v>1.6875</v>
      </c>
    </row>
    <row r="142" spans="1:92" ht="9.75" customHeight="1">
      <c r="A142" s="363" t="s">
        <v>333</v>
      </c>
      <c r="B142" s="284" t="s">
        <v>330</v>
      </c>
      <c r="C142" s="183">
        <v>11</v>
      </c>
      <c r="D142" s="222" t="s">
        <v>84</v>
      </c>
      <c r="E142" s="330" t="s">
        <v>201</v>
      </c>
      <c r="F142" s="166">
        <v>30</v>
      </c>
      <c r="G142" s="166" t="s">
        <v>54</v>
      </c>
      <c r="H142" s="166"/>
      <c r="I142" s="166"/>
      <c r="J142" s="166">
        <v>32</v>
      </c>
      <c r="K142" s="166">
        <v>32</v>
      </c>
      <c r="L142" s="166"/>
      <c r="M142" s="166"/>
      <c r="N142" s="166"/>
      <c r="O142" s="166"/>
      <c r="P142" s="64"/>
      <c r="Q142" s="166"/>
      <c r="R142" s="166"/>
      <c r="S142" s="166"/>
      <c r="T142" s="166"/>
      <c r="U142" s="166"/>
      <c r="V142" s="166"/>
      <c r="W142" s="64">
        <v>1</v>
      </c>
      <c r="X142" s="61"/>
      <c r="Y142" s="61"/>
      <c r="Z142" s="61"/>
      <c r="AA142" s="166"/>
      <c r="AB142" s="166"/>
      <c r="AC142" s="166"/>
      <c r="AD142" s="166"/>
      <c r="AE142" s="163"/>
      <c r="AF142" s="128">
        <f t="shared" si="16"/>
        <v>33</v>
      </c>
      <c r="AG142" s="126"/>
      <c r="AH142" s="60"/>
      <c r="AI142" s="60"/>
      <c r="AJ142" s="60"/>
      <c r="AK142" s="60"/>
      <c r="AL142" s="60"/>
      <c r="AM142" s="60"/>
      <c r="AN142" s="60"/>
      <c r="AO142" s="60"/>
      <c r="AP142" s="60"/>
      <c r="AQ142" s="126"/>
      <c r="AR142" s="126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>
        <f>AF142</f>
        <v>33</v>
      </c>
      <c r="CE142" s="60"/>
      <c r="CF142" s="60"/>
      <c r="CG142" s="60"/>
      <c r="CH142" s="60"/>
      <c r="CI142" s="60"/>
      <c r="CJ142" s="60"/>
      <c r="CK142" s="189"/>
      <c r="CL142" s="79" t="b">
        <f t="shared" si="17"/>
        <v>1</v>
      </c>
      <c r="CN142" s="389">
        <f t="shared" si="18"/>
        <v>1</v>
      </c>
    </row>
    <row r="143" spans="1:92" s="280" customFormat="1" ht="9.75" customHeight="1">
      <c r="A143" s="363" t="s">
        <v>333</v>
      </c>
      <c r="B143" s="284" t="s">
        <v>330</v>
      </c>
      <c r="C143" s="369"/>
      <c r="D143" s="225"/>
      <c r="E143" s="225" t="s">
        <v>406</v>
      </c>
      <c r="F143" s="81"/>
      <c r="G143" s="81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124"/>
      <c r="AF143" s="127"/>
      <c r="AG143" s="276"/>
      <c r="AH143" s="277"/>
      <c r="AI143" s="277"/>
      <c r="AJ143" s="277"/>
      <c r="AK143" s="277"/>
      <c r="AL143" s="277"/>
      <c r="AM143" s="277"/>
      <c r="AN143" s="277"/>
      <c r="AO143" s="277"/>
      <c r="AP143" s="277"/>
      <c r="AQ143" s="277"/>
      <c r="AR143" s="313"/>
      <c r="AS143" s="313"/>
      <c r="AT143" s="313"/>
      <c r="AU143" s="313"/>
      <c r="AV143" s="313"/>
      <c r="AW143" s="313"/>
      <c r="AX143" s="313"/>
      <c r="AY143" s="313"/>
      <c r="AZ143" s="313"/>
      <c r="BA143" s="277"/>
      <c r="BB143" s="277"/>
      <c r="BC143" s="277"/>
      <c r="BD143" s="277"/>
      <c r="BE143" s="277"/>
      <c r="BF143" s="277"/>
      <c r="BG143" s="277"/>
      <c r="BH143" s="277"/>
      <c r="BI143" s="277"/>
      <c r="BJ143" s="277"/>
      <c r="BK143" s="277"/>
      <c r="BL143" s="277"/>
      <c r="BM143" s="277"/>
      <c r="BN143" s="277"/>
      <c r="BO143" s="277"/>
      <c r="BP143" s="277"/>
      <c r="BQ143" s="277"/>
      <c r="BR143" s="277"/>
      <c r="BS143" s="277"/>
      <c r="BT143" s="277"/>
      <c r="BU143" s="277"/>
      <c r="BV143" s="277"/>
      <c r="BW143" s="277"/>
      <c r="BX143" s="277"/>
      <c r="BY143" s="277"/>
      <c r="BZ143" s="277"/>
      <c r="CA143" s="277"/>
      <c r="CB143" s="277"/>
      <c r="CC143" s="277"/>
      <c r="CD143" s="277"/>
      <c r="CE143" s="277"/>
      <c r="CF143" s="277"/>
      <c r="CG143" s="277"/>
      <c r="CH143" s="277"/>
      <c r="CI143" s="277"/>
      <c r="CJ143" s="277"/>
      <c r="CK143" s="278"/>
      <c r="CL143" s="79" t="b">
        <f t="shared" si="17"/>
        <v>1</v>
      </c>
      <c r="CN143" s="389">
        <f t="shared" si="18"/>
        <v>0</v>
      </c>
    </row>
    <row r="144" spans="1:92" ht="9.75" customHeight="1">
      <c r="A144" s="363" t="s">
        <v>333</v>
      </c>
      <c r="B144" s="284" t="s">
        <v>330</v>
      </c>
      <c r="C144" s="183">
        <v>1</v>
      </c>
      <c r="D144" s="229" t="s">
        <v>87</v>
      </c>
      <c r="E144" s="353" t="s">
        <v>406</v>
      </c>
      <c r="F144" s="166">
        <v>21</v>
      </c>
      <c r="G144" s="166" t="s">
        <v>54</v>
      </c>
      <c r="H144" s="166"/>
      <c r="I144" s="166"/>
      <c r="J144" s="166"/>
      <c r="K144" s="166"/>
      <c r="L144" s="166"/>
      <c r="M144" s="166"/>
      <c r="N144" s="61"/>
      <c r="O144" s="61"/>
      <c r="P144" s="64"/>
      <c r="Q144" s="61"/>
      <c r="R144" s="61"/>
      <c r="S144" s="61"/>
      <c r="T144" s="61"/>
      <c r="U144" s="61"/>
      <c r="V144" s="61"/>
      <c r="W144" s="61">
        <f>0.1*F144</f>
        <v>2.1</v>
      </c>
      <c r="X144" s="61"/>
      <c r="Y144" s="61">
        <f>0.3*F144</f>
        <v>6.3</v>
      </c>
      <c r="Z144" s="61"/>
      <c r="AA144" s="61"/>
      <c r="AB144" s="61"/>
      <c r="AC144" s="61"/>
      <c r="AD144" s="61"/>
      <c r="AE144" s="125"/>
      <c r="AF144" s="128">
        <f>SUM(I144,K144,M144:AE144)</f>
        <v>8.4</v>
      </c>
      <c r="AG144" s="126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126"/>
      <c r="BY144" s="126"/>
      <c r="BZ144" s="60"/>
      <c r="CA144" s="60"/>
      <c r="CB144" s="60"/>
      <c r="CC144" s="60"/>
      <c r="CD144" s="60"/>
      <c r="CE144" s="60"/>
      <c r="CF144" s="60"/>
      <c r="CG144" s="60">
        <f>AF144</f>
        <v>8.4</v>
      </c>
      <c r="CH144" s="60"/>
      <c r="CI144" s="60"/>
      <c r="CJ144" s="60"/>
      <c r="CK144" s="189"/>
      <c r="CL144" s="79" t="b">
        <f t="shared" si="17"/>
        <v>1</v>
      </c>
      <c r="CN144" s="389">
        <f t="shared" si="18"/>
        <v>0</v>
      </c>
    </row>
    <row r="145" spans="1:92" ht="9.75" customHeight="1">
      <c r="A145" s="363" t="s">
        <v>333</v>
      </c>
      <c r="B145" s="284" t="s">
        <v>330</v>
      </c>
      <c r="C145" s="183">
        <v>2</v>
      </c>
      <c r="D145" s="222" t="s">
        <v>374</v>
      </c>
      <c r="E145" s="353" t="s">
        <v>406</v>
      </c>
      <c r="F145" s="166">
        <v>21</v>
      </c>
      <c r="G145" s="166" t="s">
        <v>54</v>
      </c>
      <c r="H145" s="166"/>
      <c r="I145" s="166"/>
      <c r="J145" s="166"/>
      <c r="K145" s="166"/>
      <c r="L145" s="166"/>
      <c r="M145" s="166"/>
      <c r="N145" s="61"/>
      <c r="O145" s="61"/>
      <c r="P145" s="64"/>
      <c r="Q145" s="61"/>
      <c r="R145" s="61"/>
      <c r="S145" s="61"/>
      <c r="T145" s="61"/>
      <c r="U145" s="61"/>
      <c r="V145" s="61"/>
      <c r="W145" s="61">
        <f>0.1*F145</f>
        <v>2.1</v>
      </c>
      <c r="X145" s="61"/>
      <c r="Y145" s="61">
        <f>0.3*F145</f>
        <v>6.3</v>
      </c>
      <c r="Z145" s="61"/>
      <c r="AA145" s="61"/>
      <c r="AB145" s="61"/>
      <c r="AC145" s="61"/>
      <c r="AD145" s="61"/>
      <c r="AE145" s="125"/>
      <c r="AF145" s="128">
        <f>SUM(I145,K145,M145:AE145)</f>
        <v>8.4</v>
      </c>
      <c r="AG145" s="126"/>
      <c r="AH145" s="60"/>
      <c r="AI145" s="60"/>
      <c r="AJ145" s="60"/>
      <c r="AK145" s="60"/>
      <c r="AL145" s="60">
        <f>AF145</f>
        <v>8.4</v>
      </c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126"/>
      <c r="BY145" s="126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189"/>
      <c r="CL145" s="79" t="b">
        <f t="shared" si="17"/>
        <v>1</v>
      </c>
      <c r="CN145" s="389">
        <f t="shared" si="18"/>
        <v>0</v>
      </c>
    </row>
    <row r="146" spans="1:92" s="280" customFormat="1" ht="9.75" customHeight="1">
      <c r="A146" s="363" t="s">
        <v>333</v>
      </c>
      <c r="B146" s="284" t="s">
        <v>330</v>
      </c>
      <c r="C146" s="218"/>
      <c r="D146" s="225"/>
      <c r="E146" s="352" t="s">
        <v>205</v>
      </c>
      <c r="F146" s="81"/>
      <c r="G146" s="81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124"/>
      <c r="AF146" s="127"/>
      <c r="AG146" s="276"/>
      <c r="AH146" s="277"/>
      <c r="AI146" s="277"/>
      <c r="AJ146" s="277"/>
      <c r="AK146" s="277"/>
      <c r="AL146" s="277"/>
      <c r="AM146" s="277"/>
      <c r="AN146" s="277"/>
      <c r="AO146" s="277"/>
      <c r="AP146" s="277"/>
      <c r="AQ146" s="277"/>
      <c r="AR146" s="277"/>
      <c r="AS146" s="277"/>
      <c r="AT146" s="277"/>
      <c r="AU146" s="277"/>
      <c r="AV146" s="277"/>
      <c r="AW146" s="277"/>
      <c r="AX146" s="277"/>
      <c r="AY146" s="277"/>
      <c r="AZ146" s="277"/>
      <c r="BA146" s="277"/>
      <c r="BB146" s="277"/>
      <c r="BC146" s="277"/>
      <c r="BD146" s="277"/>
      <c r="BE146" s="277"/>
      <c r="BF146" s="277"/>
      <c r="BG146" s="277"/>
      <c r="BH146" s="277"/>
      <c r="BI146" s="277"/>
      <c r="BJ146" s="277"/>
      <c r="BK146" s="277"/>
      <c r="BL146" s="277"/>
      <c r="BM146" s="277"/>
      <c r="BN146" s="277"/>
      <c r="BO146" s="277"/>
      <c r="BP146" s="277"/>
      <c r="BQ146" s="277"/>
      <c r="BR146" s="277"/>
      <c r="BS146" s="277"/>
      <c r="BT146" s="277"/>
      <c r="BU146" s="277"/>
      <c r="BV146" s="277"/>
      <c r="BW146" s="277"/>
      <c r="BX146" s="277"/>
      <c r="BY146" s="277"/>
      <c r="BZ146" s="277"/>
      <c r="CA146" s="277"/>
      <c r="CB146" s="277"/>
      <c r="CC146" s="277"/>
      <c r="CD146" s="277"/>
      <c r="CE146" s="277"/>
      <c r="CF146" s="277"/>
      <c r="CG146" s="277"/>
      <c r="CH146" s="277"/>
      <c r="CI146" s="277"/>
      <c r="CJ146" s="277"/>
      <c r="CK146" s="278"/>
      <c r="CL146" s="79" t="b">
        <f t="shared" si="17"/>
        <v>1</v>
      </c>
      <c r="CN146" s="389">
        <f t="shared" si="18"/>
        <v>0</v>
      </c>
    </row>
    <row r="147" spans="1:92" ht="9.75" customHeight="1">
      <c r="A147" s="363" t="s">
        <v>333</v>
      </c>
      <c r="B147" s="284" t="s">
        <v>330</v>
      </c>
      <c r="C147" s="349">
        <v>1</v>
      </c>
      <c r="D147" s="222" t="s">
        <v>90</v>
      </c>
      <c r="E147" s="353" t="s">
        <v>205</v>
      </c>
      <c r="F147" s="74">
        <v>10</v>
      </c>
      <c r="G147" s="166" t="s">
        <v>41</v>
      </c>
      <c r="H147" s="86">
        <v>16</v>
      </c>
      <c r="I147" s="86">
        <v>16</v>
      </c>
      <c r="J147" s="86">
        <v>20</v>
      </c>
      <c r="K147" s="86">
        <v>20</v>
      </c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61"/>
      <c r="X147" s="64">
        <f aca="true" t="shared" si="19" ref="X147:X152">0.1*F147</f>
        <v>1</v>
      </c>
      <c r="Y147" s="64"/>
      <c r="Z147" s="64">
        <f aca="true" t="shared" si="20" ref="Z147:Z152">0.3*F147</f>
        <v>3</v>
      </c>
      <c r="AA147" s="86"/>
      <c r="AB147" s="86"/>
      <c r="AC147" s="86"/>
      <c r="AD147" s="86"/>
      <c r="AE147" s="131"/>
      <c r="AF147" s="128">
        <f t="shared" si="16"/>
        <v>40</v>
      </c>
      <c r="AG147" s="174"/>
      <c r="AH147" s="64"/>
      <c r="AI147" s="64"/>
      <c r="AJ147" s="64"/>
      <c r="AK147" s="64"/>
      <c r="AL147" s="60">
        <f>AF147</f>
        <v>40</v>
      </c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126"/>
      <c r="BY147" s="126"/>
      <c r="BZ147" s="126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206"/>
      <c r="CL147" s="79" t="b">
        <f t="shared" si="17"/>
        <v>1</v>
      </c>
      <c r="CN147" s="389">
        <f t="shared" si="18"/>
        <v>1.125</v>
      </c>
    </row>
    <row r="148" spans="1:92" ht="9.75" customHeight="1">
      <c r="A148" s="363" t="s">
        <v>333</v>
      </c>
      <c r="B148" s="284" t="s">
        <v>330</v>
      </c>
      <c r="C148" s="349">
        <v>2</v>
      </c>
      <c r="D148" s="222" t="s">
        <v>371</v>
      </c>
      <c r="E148" s="353" t="s">
        <v>205</v>
      </c>
      <c r="F148" s="74">
        <v>10</v>
      </c>
      <c r="G148" s="166" t="s">
        <v>41</v>
      </c>
      <c r="H148" s="86">
        <v>36</v>
      </c>
      <c r="I148" s="86">
        <v>36</v>
      </c>
      <c r="J148" s="86">
        <v>54</v>
      </c>
      <c r="K148" s="86">
        <v>54</v>
      </c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61"/>
      <c r="X148" s="64">
        <f t="shared" si="19"/>
        <v>1</v>
      </c>
      <c r="Y148" s="64"/>
      <c r="Z148" s="64">
        <f t="shared" si="20"/>
        <v>3</v>
      </c>
      <c r="AA148" s="86"/>
      <c r="AB148" s="86"/>
      <c r="AC148" s="86"/>
      <c r="AD148" s="86"/>
      <c r="AE148" s="131"/>
      <c r="AF148" s="128">
        <f t="shared" si="16"/>
        <v>94</v>
      </c>
      <c r="AG148" s="126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>
        <v>94</v>
      </c>
      <c r="BU148" s="60"/>
      <c r="BV148" s="60"/>
      <c r="BW148" s="60"/>
      <c r="BX148" s="126"/>
      <c r="BY148" s="126"/>
      <c r="BZ148" s="126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189"/>
      <c r="CL148" s="79" t="b">
        <f t="shared" si="17"/>
        <v>1</v>
      </c>
      <c r="CN148" s="389">
        <f t="shared" si="18"/>
        <v>2.8125</v>
      </c>
    </row>
    <row r="149" spans="1:92" ht="9.75" customHeight="1">
      <c r="A149" s="363" t="s">
        <v>333</v>
      </c>
      <c r="B149" s="284" t="s">
        <v>330</v>
      </c>
      <c r="C149" s="349">
        <v>3</v>
      </c>
      <c r="D149" s="222" t="s">
        <v>206</v>
      </c>
      <c r="E149" s="353" t="s">
        <v>205</v>
      </c>
      <c r="F149" s="74">
        <v>10</v>
      </c>
      <c r="G149" s="166" t="s">
        <v>41</v>
      </c>
      <c r="H149" s="86">
        <v>32</v>
      </c>
      <c r="I149" s="86">
        <v>32</v>
      </c>
      <c r="J149" s="86">
        <v>40</v>
      </c>
      <c r="K149" s="86">
        <v>40</v>
      </c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61"/>
      <c r="X149" s="64">
        <f t="shared" si="19"/>
        <v>1</v>
      </c>
      <c r="Y149" s="64"/>
      <c r="Z149" s="64">
        <f t="shared" si="20"/>
        <v>3</v>
      </c>
      <c r="AA149" s="86"/>
      <c r="AB149" s="86"/>
      <c r="AC149" s="86"/>
      <c r="AD149" s="86"/>
      <c r="AE149" s="131"/>
      <c r="AF149" s="128">
        <f t="shared" si="16"/>
        <v>76</v>
      </c>
      <c r="AG149" s="126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>
        <f>AF149</f>
        <v>76</v>
      </c>
      <c r="BS149" s="60"/>
      <c r="BT149" s="60"/>
      <c r="BU149" s="60"/>
      <c r="BV149" s="60"/>
      <c r="BW149" s="60"/>
      <c r="BX149" s="126"/>
      <c r="BY149" s="126"/>
      <c r="BZ149" s="126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189"/>
      <c r="CL149" s="79" t="b">
        <f t="shared" si="17"/>
        <v>1</v>
      </c>
      <c r="CN149" s="389">
        <f t="shared" si="18"/>
        <v>2.25</v>
      </c>
    </row>
    <row r="150" spans="1:92" ht="9.75" customHeight="1">
      <c r="A150" s="363" t="s">
        <v>333</v>
      </c>
      <c r="B150" s="284" t="s">
        <v>330</v>
      </c>
      <c r="C150" s="349">
        <v>4</v>
      </c>
      <c r="D150" s="222" t="s">
        <v>207</v>
      </c>
      <c r="E150" s="353" t="s">
        <v>205</v>
      </c>
      <c r="F150" s="74">
        <v>10</v>
      </c>
      <c r="G150" s="166" t="s">
        <v>41</v>
      </c>
      <c r="H150" s="166">
        <v>32</v>
      </c>
      <c r="I150" s="166">
        <v>32</v>
      </c>
      <c r="J150" s="166">
        <v>40</v>
      </c>
      <c r="K150" s="166">
        <v>40</v>
      </c>
      <c r="L150" s="62"/>
      <c r="M150" s="62"/>
      <c r="N150" s="93"/>
      <c r="O150" s="93"/>
      <c r="P150" s="86"/>
      <c r="Q150" s="61"/>
      <c r="R150" s="61"/>
      <c r="S150" s="61"/>
      <c r="T150" s="61"/>
      <c r="U150" s="61"/>
      <c r="V150" s="61"/>
      <c r="W150" s="61"/>
      <c r="X150" s="64">
        <f t="shared" si="19"/>
        <v>1</v>
      </c>
      <c r="Y150" s="64"/>
      <c r="Z150" s="64">
        <f t="shared" si="20"/>
        <v>3</v>
      </c>
      <c r="AA150" s="86"/>
      <c r="AB150" s="86"/>
      <c r="AC150" s="86"/>
      <c r="AD150" s="86"/>
      <c r="AE150" s="131"/>
      <c r="AF150" s="128">
        <f t="shared" si="16"/>
        <v>76</v>
      </c>
      <c r="AG150" s="126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>
        <v>76</v>
      </c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126"/>
      <c r="BY150" s="126"/>
      <c r="BZ150" s="126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189"/>
      <c r="CL150" s="79" t="b">
        <f t="shared" si="17"/>
        <v>1</v>
      </c>
      <c r="CN150" s="389">
        <f t="shared" si="18"/>
        <v>2.25</v>
      </c>
    </row>
    <row r="151" spans="1:92" ht="9.75" customHeight="1">
      <c r="A151" s="363" t="s">
        <v>333</v>
      </c>
      <c r="B151" s="284" t="s">
        <v>330</v>
      </c>
      <c r="C151" s="349">
        <v>5</v>
      </c>
      <c r="D151" s="222" t="s">
        <v>372</v>
      </c>
      <c r="E151" s="353" t="s">
        <v>205</v>
      </c>
      <c r="F151" s="74">
        <v>10</v>
      </c>
      <c r="G151" s="166" t="s">
        <v>41</v>
      </c>
      <c r="H151" s="166">
        <v>16</v>
      </c>
      <c r="I151" s="166">
        <v>16</v>
      </c>
      <c r="J151" s="166">
        <v>20</v>
      </c>
      <c r="K151" s="166">
        <v>20</v>
      </c>
      <c r="L151" s="62"/>
      <c r="M151" s="62"/>
      <c r="N151" s="93"/>
      <c r="O151" s="93"/>
      <c r="P151" s="86"/>
      <c r="Q151" s="61"/>
      <c r="R151" s="61"/>
      <c r="S151" s="61"/>
      <c r="T151" s="61"/>
      <c r="U151" s="61"/>
      <c r="V151" s="61"/>
      <c r="W151" s="61"/>
      <c r="X151" s="64">
        <f t="shared" si="19"/>
        <v>1</v>
      </c>
      <c r="Y151" s="64"/>
      <c r="Z151" s="64">
        <f t="shared" si="20"/>
        <v>3</v>
      </c>
      <c r="AA151" s="86"/>
      <c r="AB151" s="86"/>
      <c r="AC151" s="86"/>
      <c r="AD151" s="86"/>
      <c r="AE151" s="131"/>
      <c r="AF151" s="128">
        <f t="shared" si="16"/>
        <v>40</v>
      </c>
      <c r="AG151" s="126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>
        <v>40</v>
      </c>
      <c r="BQ151" s="60"/>
      <c r="BR151" s="60"/>
      <c r="BS151" s="60"/>
      <c r="BT151" s="60"/>
      <c r="BU151" s="60"/>
      <c r="BV151" s="60"/>
      <c r="BW151" s="60"/>
      <c r="BX151" s="126"/>
      <c r="BY151" s="126"/>
      <c r="BZ151" s="126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189"/>
      <c r="CL151" s="79" t="b">
        <f t="shared" si="17"/>
        <v>1</v>
      </c>
      <c r="CN151" s="389">
        <f t="shared" si="18"/>
        <v>1.125</v>
      </c>
    </row>
    <row r="152" spans="1:92" ht="9.75" customHeight="1">
      <c r="A152" s="363" t="s">
        <v>333</v>
      </c>
      <c r="B152" s="284" t="s">
        <v>330</v>
      </c>
      <c r="C152" s="349">
        <v>6</v>
      </c>
      <c r="D152" s="222" t="s">
        <v>370</v>
      </c>
      <c r="E152" s="353" t="s">
        <v>205</v>
      </c>
      <c r="F152" s="74">
        <v>10</v>
      </c>
      <c r="G152" s="166" t="s">
        <v>41</v>
      </c>
      <c r="H152" s="86">
        <v>16</v>
      </c>
      <c r="I152" s="86">
        <v>16</v>
      </c>
      <c r="J152" s="86">
        <v>20</v>
      </c>
      <c r="K152" s="86">
        <v>20</v>
      </c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61"/>
      <c r="X152" s="64">
        <f t="shared" si="19"/>
        <v>1</v>
      </c>
      <c r="Y152" s="64"/>
      <c r="Z152" s="64">
        <f t="shared" si="20"/>
        <v>3</v>
      </c>
      <c r="AA152" s="86"/>
      <c r="AB152" s="86"/>
      <c r="AC152" s="86"/>
      <c r="AD152" s="86"/>
      <c r="AE152" s="131"/>
      <c r="AF152" s="128">
        <f t="shared" si="16"/>
        <v>40</v>
      </c>
      <c r="AG152" s="126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>
        <v>40</v>
      </c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126"/>
      <c r="BY152" s="126"/>
      <c r="BZ152" s="126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189"/>
      <c r="CL152" s="79" t="b">
        <f t="shared" si="17"/>
        <v>1</v>
      </c>
      <c r="CN152" s="389">
        <f t="shared" si="18"/>
        <v>1.125</v>
      </c>
    </row>
    <row r="153" spans="1:92" ht="9.75" customHeight="1">
      <c r="A153" s="363" t="s">
        <v>333</v>
      </c>
      <c r="B153" s="284" t="s">
        <v>330</v>
      </c>
      <c r="C153" s="349">
        <v>7</v>
      </c>
      <c r="D153" s="222" t="s">
        <v>65</v>
      </c>
      <c r="E153" s="353" t="s">
        <v>205</v>
      </c>
      <c r="F153" s="74">
        <v>10</v>
      </c>
      <c r="G153" s="166" t="s">
        <v>41</v>
      </c>
      <c r="H153" s="86"/>
      <c r="I153" s="86"/>
      <c r="J153" s="86">
        <v>18</v>
      </c>
      <c r="K153" s="86">
        <v>18</v>
      </c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61"/>
      <c r="X153" s="64">
        <f>0.1*F153</f>
        <v>1</v>
      </c>
      <c r="Y153" s="64"/>
      <c r="Z153" s="64">
        <f>0.3*F153</f>
        <v>3</v>
      </c>
      <c r="AA153" s="86"/>
      <c r="AB153" s="86"/>
      <c r="AC153" s="86"/>
      <c r="AD153" s="86"/>
      <c r="AE153" s="131"/>
      <c r="AF153" s="128">
        <f t="shared" si="16"/>
        <v>22</v>
      </c>
      <c r="AG153" s="126"/>
      <c r="AH153" s="60">
        <f>AF153</f>
        <v>22</v>
      </c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126"/>
      <c r="BY153" s="126"/>
      <c r="BZ153" s="126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189"/>
      <c r="CL153" s="79" t="b">
        <f t="shared" si="17"/>
        <v>1</v>
      </c>
      <c r="CN153" s="389">
        <f t="shared" si="18"/>
        <v>0.5625</v>
      </c>
    </row>
    <row r="154" spans="1:92" ht="9.75" customHeight="1">
      <c r="A154" s="363" t="s">
        <v>333</v>
      </c>
      <c r="B154" s="284" t="s">
        <v>330</v>
      </c>
      <c r="C154" s="349">
        <v>8</v>
      </c>
      <c r="D154" s="319" t="s">
        <v>230</v>
      </c>
      <c r="E154" s="353" t="s">
        <v>205</v>
      </c>
      <c r="F154" s="74">
        <v>10</v>
      </c>
      <c r="G154" s="166" t="s">
        <v>41</v>
      </c>
      <c r="H154" s="166"/>
      <c r="I154" s="166"/>
      <c r="J154" s="166">
        <v>18</v>
      </c>
      <c r="K154" s="166">
        <v>18</v>
      </c>
      <c r="L154" s="166"/>
      <c r="M154" s="166"/>
      <c r="N154" s="61"/>
      <c r="O154" s="61"/>
      <c r="P154" s="64"/>
      <c r="Q154" s="61"/>
      <c r="R154" s="61"/>
      <c r="S154" s="61"/>
      <c r="T154" s="61"/>
      <c r="U154" s="61"/>
      <c r="V154" s="61"/>
      <c r="W154" s="61"/>
      <c r="X154" s="64">
        <v>1.3</v>
      </c>
      <c r="Y154" s="64"/>
      <c r="Z154" s="64">
        <v>3</v>
      </c>
      <c r="AA154" s="61"/>
      <c r="AB154" s="61"/>
      <c r="AC154" s="61"/>
      <c r="AD154" s="61"/>
      <c r="AE154" s="125"/>
      <c r="AF154" s="128">
        <f t="shared" si="16"/>
        <v>22.3</v>
      </c>
      <c r="AG154" s="126"/>
      <c r="AH154" s="105"/>
      <c r="AI154" s="105"/>
      <c r="AJ154" s="105"/>
      <c r="AK154" s="104"/>
      <c r="AL154" s="60"/>
      <c r="AM154" s="105"/>
      <c r="AN154" s="105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60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60"/>
      <c r="BK154" s="105"/>
      <c r="BL154" s="105"/>
      <c r="BM154" s="105"/>
      <c r="BN154" s="104"/>
      <c r="BO154" s="104"/>
      <c r="BP154" s="104"/>
      <c r="BQ154" s="104"/>
      <c r="BR154" s="104"/>
      <c r="BS154" s="104"/>
      <c r="BT154" s="60"/>
      <c r="BU154" s="105"/>
      <c r="BV154" s="105"/>
      <c r="BW154" s="104"/>
      <c r="BX154" s="126"/>
      <c r="BY154" s="178">
        <f>AF154</f>
        <v>22.3</v>
      </c>
      <c r="BZ154" s="178"/>
      <c r="CA154" s="106"/>
      <c r="CB154" s="106"/>
      <c r="CC154" s="106"/>
      <c r="CD154" s="106"/>
      <c r="CE154" s="106"/>
      <c r="CF154" s="104"/>
      <c r="CG154" s="106"/>
      <c r="CH154" s="106"/>
      <c r="CI154" s="106"/>
      <c r="CJ154" s="106"/>
      <c r="CK154" s="207"/>
      <c r="CL154" s="79" t="b">
        <f t="shared" si="17"/>
        <v>1</v>
      </c>
      <c r="CN154" s="389">
        <f t="shared" si="18"/>
        <v>0.5625</v>
      </c>
    </row>
    <row r="155" spans="1:92" ht="9.75" customHeight="1">
      <c r="A155" s="363" t="s">
        <v>333</v>
      </c>
      <c r="B155" s="284" t="s">
        <v>330</v>
      </c>
      <c r="C155" s="349">
        <v>9</v>
      </c>
      <c r="D155" s="222" t="s">
        <v>84</v>
      </c>
      <c r="E155" s="353" t="s">
        <v>205</v>
      </c>
      <c r="F155" s="74">
        <v>10</v>
      </c>
      <c r="G155" s="166" t="s">
        <v>41</v>
      </c>
      <c r="H155" s="166"/>
      <c r="I155" s="166"/>
      <c r="J155" s="166">
        <v>24</v>
      </c>
      <c r="K155" s="166">
        <v>24</v>
      </c>
      <c r="L155" s="166"/>
      <c r="M155" s="166"/>
      <c r="N155" s="61"/>
      <c r="O155" s="61"/>
      <c r="P155" s="64"/>
      <c r="Q155" s="61"/>
      <c r="R155" s="61"/>
      <c r="S155" s="61"/>
      <c r="T155" s="61"/>
      <c r="U155" s="61"/>
      <c r="V155" s="61"/>
      <c r="W155" s="61"/>
      <c r="X155" s="61"/>
      <c r="Y155" s="61">
        <v>1.3</v>
      </c>
      <c r="Z155" s="61"/>
      <c r="AA155" s="61"/>
      <c r="AB155" s="61"/>
      <c r="AC155" s="61"/>
      <c r="AD155" s="61"/>
      <c r="AE155" s="125"/>
      <c r="AF155" s="128">
        <f t="shared" si="16"/>
        <v>25.3</v>
      </c>
      <c r="AG155" s="126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126"/>
      <c r="BY155" s="126"/>
      <c r="BZ155" s="126"/>
      <c r="CA155" s="60"/>
      <c r="CB155" s="60"/>
      <c r="CC155" s="60"/>
      <c r="CD155" s="60">
        <f>AF155</f>
        <v>25.3</v>
      </c>
      <c r="CE155" s="60"/>
      <c r="CF155" s="60"/>
      <c r="CG155" s="60"/>
      <c r="CH155" s="60"/>
      <c r="CI155" s="60"/>
      <c r="CJ155" s="60"/>
      <c r="CK155" s="189"/>
      <c r="CL155" s="79" t="b">
        <f t="shared" si="17"/>
        <v>1</v>
      </c>
      <c r="CN155" s="389">
        <f t="shared" si="18"/>
        <v>0.75</v>
      </c>
    </row>
    <row r="156" spans="1:92" ht="9.75" customHeight="1">
      <c r="A156" s="363" t="s">
        <v>333</v>
      </c>
      <c r="B156" s="284" t="s">
        <v>330</v>
      </c>
      <c r="C156" s="349">
        <v>10</v>
      </c>
      <c r="D156" s="222" t="s">
        <v>171</v>
      </c>
      <c r="E156" s="353" t="s">
        <v>205</v>
      </c>
      <c r="F156" s="74">
        <v>10</v>
      </c>
      <c r="G156" s="166"/>
      <c r="H156" s="166"/>
      <c r="I156" s="166"/>
      <c r="J156" s="166"/>
      <c r="K156" s="166"/>
      <c r="L156" s="166"/>
      <c r="M156" s="166"/>
      <c r="N156" s="61"/>
      <c r="O156" s="61"/>
      <c r="P156" s="64"/>
      <c r="Q156" s="61"/>
      <c r="R156" s="61"/>
      <c r="S156" s="61"/>
      <c r="T156" s="64"/>
      <c r="U156" s="64"/>
      <c r="V156" s="64">
        <v>50</v>
      </c>
      <c r="W156" s="64"/>
      <c r="X156" s="64"/>
      <c r="Y156" s="61"/>
      <c r="Z156" s="61"/>
      <c r="AA156" s="61"/>
      <c r="AB156" s="61"/>
      <c r="AC156" s="61"/>
      <c r="AD156" s="61"/>
      <c r="AE156" s="125"/>
      <c r="AF156" s="128">
        <f t="shared" si="16"/>
        <v>50</v>
      </c>
      <c r="AG156" s="126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>
        <v>20</v>
      </c>
      <c r="BU156" s="60"/>
      <c r="BV156" s="60"/>
      <c r="BW156" s="60"/>
      <c r="BX156" s="126"/>
      <c r="BY156" s="126"/>
      <c r="BZ156" s="126"/>
      <c r="CA156" s="60"/>
      <c r="CB156" s="60"/>
      <c r="CC156" s="60"/>
      <c r="CD156" s="60"/>
      <c r="CE156" s="60"/>
      <c r="CF156" s="60">
        <v>30</v>
      </c>
      <c r="CG156" s="60"/>
      <c r="CH156" s="60"/>
      <c r="CI156" s="60"/>
      <c r="CJ156" s="60"/>
      <c r="CK156" s="189"/>
      <c r="CL156" s="79" t="b">
        <f t="shared" si="17"/>
        <v>1</v>
      </c>
      <c r="CN156" s="389">
        <f t="shared" si="18"/>
        <v>0</v>
      </c>
    </row>
    <row r="157" spans="1:92" s="280" customFormat="1" ht="9.75" customHeight="1">
      <c r="A157" s="363" t="s">
        <v>333</v>
      </c>
      <c r="B157" s="284" t="s">
        <v>330</v>
      </c>
      <c r="C157" s="218"/>
      <c r="D157" s="225"/>
      <c r="E157" s="352" t="s">
        <v>221</v>
      </c>
      <c r="F157" s="81"/>
      <c r="G157" s="81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124"/>
      <c r="AF157" s="127"/>
      <c r="AG157" s="276"/>
      <c r="AH157" s="277"/>
      <c r="AI157" s="277"/>
      <c r="AJ157" s="277"/>
      <c r="AK157" s="277"/>
      <c r="AL157" s="277"/>
      <c r="AM157" s="277"/>
      <c r="AN157" s="277"/>
      <c r="AO157" s="277"/>
      <c r="AP157" s="277"/>
      <c r="AQ157" s="277"/>
      <c r="AR157" s="277"/>
      <c r="AS157" s="277"/>
      <c r="AT157" s="277"/>
      <c r="AU157" s="277"/>
      <c r="AV157" s="277"/>
      <c r="AW157" s="277"/>
      <c r="AX157" s="277"/>
      <c r="AY157" s="277"/>
      <c r="AZ157" s="277"/>
      <c r="BA157" s="277"/>
      <c r="BB157" s="277"/>
      <c r="BC157" s="277"/>
      <c r="BD157" s="277"/>
      <c r="BE157" s="277"/>
      <c r="BF157" s="277"/>
      <c r="BG157" s="277"/>
      <c r="BH157" s="277"/>
      <c r="BI157" s="277"/>
      <c r="BJ157" s="277"/>
      <c r="BK157" s="277"/>
      <c r="BL157" s="277"/>
      <c r="BM157" s="277"/>
      <c r="BN157" s="277"/>
      <c r="BO157" s="277"/>
      <c r="BP157" s="277"/>
      <c r="BQ157" s="277"/>
      <c r="BR157" s="277"/>
      <c r="BS157" s="277"/>
      <c r="BT157" s="277"/>
      <c r="BU157" s="277"/>
      <c r="BV157" s="277"/>
      <c r="BW157" s="277"/>
      <c r="BX157" s="277"/>
      <c r="BY157" s="277"/>
      <c r="BZ157" s="277"/>
      <c r="CA157" s="277"/>
      <c r="CB157" s="277"/>
      <c r="CC157" s="277"/>
      <c r="CD157" s="277"/>
      <c r="CE157" s="277"/>
      <c r="CF157" s="277"/>
      <c r="CG157" s="277"/>
      <c r="CH157" s="277"/>
      <c r="CI157" s="277"/>
      <c r="CJ157" s="277"/>
      <c r="CK157" s="278"/>
      <c r="CL157" s="79" t="b">
        <f t="shared" si="17"/>
        <v>1</v>
      </c>
      <c r="CN157" s="389">
        <f t="shared" si="18"/>
        <v>0</v>
      </c>
    </row>
    <row r="158" spans="1:92" ht="9.75" customHeight="1">
      <c r="A158" s="363" t="s">
        <v>333</v>
      </c>
      <c r="B158" s="284" t="s">
        <v>330</v>
      </c>
      <c r="C158" s="349">
        <v>1</v>
      </c>
      <c r="D158" s="318" t="s">
        <v>355</v>
      </c>
      <c r="E158" s="354" t="s">
        <v>221</v>
      </c>
      <c r="F158" s="74">
        <v>10</v>
      </c>
      <c r="G158" s="166" t="s">
        <v>41</v>
      </c>
      <c r="H158" s="166">
        <v>18</v>
      </c>
      <c r="I158" s="166">
        <f>H158</f>
        <v>18</v>
      </c>
      <c r="J158" s="166">
        <v>18</v>
      </c>
      <c r="K158" s="166">
        <f>J158</f>
        <v>18</v>
      </c>
      <c r="L158" s="166"/>
      <c r="M158" s="166"/>
      <c r="N158" s="166"/>
      <c r="O158" s="61"/>
      <c r="P158" s="61"/>
      <c r="Q158" s="64"/>
      <c r="R158" s="61"/>
      <c r="S158" s="61"/>
      <c r="T158" s="61"/>
      <c r="U158" s="61"/>
      <c r="V158" s="64"/>
      <c r="W158" s="64"/>
      <c r="X158" s="61">
        <v>1.5</v>
      </c>
      <c r="Y158" s="61"/>
      <c r="Z158" s="61">
        <v>4.5</v>
      </c>
      <c r="AA158" s="61"/>
      <c r="AB158" s="61"/>
      <c r="AC158" s="61"/>
      <c r="AD158" s="61"/>
      <c r="AE158" s="125"/>
      <c r="AF158" s="128">
        <f t="shared" si="16"/>
        <v>42</v>
      </c>
      <c r="AG158" s="126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>
        <v>42</v>
      </c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126"/>
      <c r="BY158" s="126"/>
      <c r="BZ158" s="126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189"/>
      <c r="CL158" s="79" t="b">
        <f t="shared" si="17"/>
        <v>1</v>
      </c>
      <c r="CN158" s="389">
        <f t="shared" si="18"/>
        <v>1.125</v>
      </c>
    </row>
    <row r="159" spans="1:92" ht="9.75" customHeight="1">
      <c r="A159" s="363" t="s">
        <v>333</v>
      </c>
      <c r="B159" s="284" t="s">
        <v>330</v>
      </c>
      <c r="C159" s="349">
        <v>2</v>
      </c>
      <c r="D159" s="318" t="s">
        <v>344</v>
      </c>
      <c r="E159" s="354" t="s">
        <v>221</v>
      </c>
      <c r="F159" s="74">
        <v>10</v>
      </c>
      <c r="G159" s="166" t="s">
        <v>41</v>
      </c>
      <c r="H159" s="166">
        <v>16</v>
      </c>
      <c r="I159" s="166">
        <v>16</v>
      </c>
      <c r="J159" s="166">
        <v>20</v>
      </c>
      <c r="K159" s="166">
        <v>20</v>
      </c>
      <c r="L159" s="166"/>
      <c r="M159" s="166"/>
      <c r="N159" s="166"/>
      <c r="O159" s="61"/>
      <c r="P159" s="61"/>
      <c r="Q159" s="64"/>
      <c r="R159" s="61"/>
      <c r="S159" s="61"/>
      <c r="T159" s="61"/>
      <c r="U159" s="61"/>
      <c r="V159" s="64"/>
      <c r="W159" s="64"/>
      <c r="X159" s="107">
        <v>1.5</v>
      </c>
      <c r="Y159" s="61"/>
      <c r="Z159" s="61">
        <v>4.5</v>
      </c>
      <c r="AA159" s="61"/>
      <c r="AB159" s="61"/>
      <c r="AC159" s="61"/>
      <c r="AD159" s="61"/>
      <c r="AE159" s="125"/>
      <c r="AF159" s="128">
        <f t="shared" si="16"/>
        <v>42</v>
      </c>
      <c r="AG159" s="126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>
        <v>42</v>
      </c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126"/>
      <c r="BY159" s="126"/>
      <c r="BZ159" s="126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189"/>
      <c r="CL159" s="79" t="b">
        <f t="shared" si="17"/>
        <v>1</v>
      </c>
      <c r="CN159" s="389">
        <f t="shared" si="18"/>
        <v>1.125</v>
      </c>
    </row>
    <row r="160" spans="1:92" ht="9.75" customHeight="1">
      <c r="A160" s="363" t="s">
        <v>333</v>
      </c>
      <c r="B160" s="284" t="s">
        <v>330</v>
      </c>
      <c r="C160" s="349">
        <v>3</v>
      </c>
      <c r="D160" s="228" t="s">
        <v>345</v>
      </c>
      <c r="E160" s="354" t="s">
        <v>221</v>
      </c>
      <c r="F160" s="74">
        <v>10</v>
      </c>
      <c r="G160" s="166" t="s">
        <v>41</v>
      </c>
      <c r="H160" s="166">
        <v>18</v>
      </c>
      <c r="I160" s="166">
        <f>H160</f>
        <v>18</v>
      </c>
      <c r="J160" s="166">
        <v>36</v>
      </c>
      <c r="K160" s="166">
        <f>J160</f>
        <v>36</v>
      </c>
      <c r="L160" s="166"/>
      <c r="M160" s="166"/>
      <c r="N160" s="166"/>
      <c r="O160" s="61"/>
      <c r="P160" s="61"/>
      <c r="Q160" s="64"/>
      <c r="R160" s="61"/>
      <c r="S160" s="61"/>
      <c r="T160" s="61"/>
      <c r="U160" s="61"/>
      <c r="V160" s="64"/>
      <c r="W160" s="64"/>
      <c r="X160" s="307">
        <v>1.5</v>
      </c>
      <c r="Y160" s="61"/>
      <c r="Z160" s="61">
        <v>4.5</v>
      </c>
      <c r="AA160" s="61"/>
      <c r="AB160" s="61"/>
      <c r="AC160" s="61"/>
      <c r="AD160" s="61"/>
      <c r="AE160" s="125"/>
      <c r="AF160" s="128">
        <f t="shared" si="16"/>
        <v>60</v>
      </c>
      <c r="AG160" s="126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>
        <f>AF160</f>
        <v>60</v>
      </c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126"/>
      <c r="BY160" s="126"/>
      <c r="BZ160" s="126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189"/>
      <c r="CL160" s="79" t="b">
        <f t="shared" si="17"/>
        <v>1</v>
      </c>
      <c r="CN160" s="389">
        <f t="shared" si="18"/>
        <v>1.6875</v>
      </c>
    </row>
    <row r="161" spans="1:92" ht="9.75" customHeight="1">
      <c r="A161" s="363" t="s">
        <v>333</v>
      </c>
      <c r="B161" s="284" t="s">
        <v>330</v>
      </c>
      <c r="C161" s="349">
        <v>4</v>
      </c>
      <c r="D161" s="223" t="s">
        <v>343</v>
      </c>
      <c r="E161" s="354" t="s">
        <v>221</v>
      </c>
      <c r="F161" s="74">
        <v>10</v>
      </c>
      <c r="G161" s="166" t="s">
        <v>41</v>
      </c>
      <c r="H161" s="166">
        <v>36</v>
      </c>
      <c r="I161" s="166">
        <f>H161</f>
        <v>36</v>
      </c>
      <c r="J161" s="166">
        <v>36</v>
      </c>
      <c r="K161" s="166">
        <f>J161</f>
        <v>36</v>
      </c>
      <c r="L161" s="166"/>
      <c r="M161" s="166"/>
      <c r="N161" s="166"/>
      <c r="O161" s="61"/>
      <c r="P161" s="61"/>
      <c r="Q161" s="64"/>
      <c r="R161" s="61"/>
      <c r="S161" s="108"/>
      <c r="T161" s="61"/>
      <c r="U161" s="61"/>
      <c r="V161" s="64"/>
      <c r="W161" s="64"/>
      <c r="X161" s="107">
        <v>1.5</v>
      </c>
      <c r="Y161" s="61"/>
      <c r="Z161" s="61">
        <v>4.5</v>
      </c>
      <c r="AA161" s="61"/>
      <c r="AB161" s="61"/>
      <c r="AC161" s="61"/>
      <c r="AD161" s="61"/>
      <c r="AE161" s="125"/>
      <c r="AF161" s="128">
        <f>SUM(I161,K161,M161:AE161)</f>
        <v>78</v>
      </c>
      <c r="AG161" s="126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>
        <f>AF161</f>
        <v>78</v>
      </c>
      <c r="BO161" s="60"/>
      <c r="BP161" s="60"/>
      <c r="BQ161" s="60"/>
      <c r="BR161" s="60"/>
      <c r="BS161" s="60"/>
      <c r="BT161" s="60"/>
      <c r="BU161" s="60"/>
      <c r="BV161" s="60"/>
      <c r="BW161" s="60"/>
      <c r="BX161" s="126"/>
      <c r="BY161" s="126"/>
      <c r="BZ161" s="126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189"/>
      <c r="CL161" s="79" t="b">
        <f t="shared" si="17"/>
        <v>1</v>
      </c>
      <c r="CN161" s="389">
        <f t="shared" si="18"/>
        <v>2.25</v>
      </c>
    </row>
    <row r="162" spans="1:92" ht="9.75" customHeight="1">
      <c r="A162" s="363" t="s">
        <v>333</v>
      </c>
      <c r="B162" s="284" t="s">
        <v>330</v>
      </c>
      <c r="C162" s="349">
        <v>5</v>
      </c>
      <c r="D162" s="228" t="s">
        <v>219</v>
      </c>
      <c r="E162" s="354" t="s">
        <v>221</v>
      </c>
      <c r="F162" s="74">
        <v>10</v>
      </c>
      <c r="G162" s="166" t="s">
        <v>41</v>
      </c>
      <c r="H162" s="166">
        <v>34</v>
      </c>
      <c r="I162" s="166">
        <v>34</v>
      </c>
      <c r="J162" s="166">
        <v>38</v>
      </c>
      <c r="K162" s="166">
        <v>38</v>
      </c>
      <c r="L162" s="166"/>
      <c r="M162" s="166"/>
      <c r="N162" s="166"/>
      <c r="O162" s="61"/>
      <c r="P162" s="61"/>
      <c r="Q162" s="64"/>
      <c r="R162" s="61"/>
      <c r="S162" s="61"/>
      <c r="T162" s="61"/>
      <c r="U162" s="61"/>
      <c r="V162" s="64"/>
      <c r="W162" s="64"/>
      <c r="X162" s="107">
        <v>1.5</v>
      </c>
      <c r="Y162" s="61"/>
      <c r="Z162" s="61">
        <v>4.5</v>
      </c>
      <c r="AA162" s="61"/>
      <c r="AB162" s="61"/>
      <c r="AC162" s="61"/>
      <c r="AD162" s="61"/>
      <c r="AE162" s="125"/>
      <c r="AF162" s="128">
        <f t="shared" si="16"/>
        <v>78</v>
      </c>
      <c r="AG162" s="126">
        <f>AF162</f>
        <v>78</v>
      </c>
      <c r="AH162" s="83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126"/>
      <c r="BY162" s="126"/>
      <c r="BZ162" s="126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189"/>
      <c r="CL162" s="79" t="b">
        <f t="shared" si="17"/>
        <v>1</v>
      </c>
      <c r="CN162" s="389">
        <f t="shared" si="18"/>
        <v>2.25</v>
      </c>
    </row>
    <row r="163" spans="1:92" ht="9.75" customHeight="1">
      <c r="A163" s="363" t="s">
        <v>333</v>
      </c>
      <c r="B163" s="284" t="s">
        <v>330</v>
      </c>
      <c r="C163" s="349">
        <v>6</v>
      </c>
      <c r="D163" s="228" t="s">
        <v>220</v>
      </c>
      <c r="E163" s="354" t="s">
        <v>221</v>
      </c>
      <c r="F163" s="74">
        <v>10</v>
      </c>
      <c r="G163" s="166" t="s">
        <v>41</v>
      </c>
      <c r="H163" s="166">
        <v>18</v>
      </c>
      <c r="I163" s="166">
        <v>18</v>
      </c>
      <c r="J163" s="166">
        <v>36</v>
      </c>
      <c r="K163" s="166">
        <v>36</v>
      </c>
      <c r="L163" s="166"/>
      <c r="M163" s="166"/>
      <c r="N163" s="166"/>
      <c r="O163" s="61"/>
      <c r="P163" s="61"/>
      <c r="Q163" s="64"/>
      <c r="R163" s="61"/>
      <c r="S163" s="61"/>
      <c r="T163" s="61"/>
      <c r="U163" s="61"/>
      <c r="V163" s="64"/>
      <c r="W163" s="64"/>
      <c r="X163" s="107">
        <v>1.5</v>
      </c>
      <c r="Y163" s="61"/>
      <c r="Z163" s="61">
        <v>4.5</v>
      </c>
      <c r="AA163" s="61"/>
      <c r="AB163" s="61"/>
      <c r="AC163" s="61"/>
      <c r="AD163" s="61"/>
      <c r="AE163" s="125"/>
      <c r="AF163" s="128">
        <f t="shared" si="16"/>
        <v>60</v>
      </c>
      <c r="AG163" s="126">
        <f>AF163</f>
        <v>60</v>
      </c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126"/>
      <c r="BY163" s="126"/>
      <c r="BZ163" s="126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189"/>
      <c r="CL163" s="79" t="b">
        <f t="shared" si="17"/>
        <v>1</v>
      </c>
      <c r="CN163" s="389">
        <f t="shared" si="18"/>
        <v>1.6875</v>
      </c>
    </row>
    <row r="164" spans="1:92" ht="9.75" customHeight="1">
      <c r="A164" s="363" t="s">
        <v>333</v>
      </c>
      <c r="B164" s="284" t="s">
        <v>330</v>
      </c>
      <c r="C164" s="349">
        <v>7</v>
      </c>
      <c r="D164" s="318" t="s">
        <v>348</v>
      </c>
      <c r="E164" s="354" t="s">
        <v>221</v>
      </c>
      <c r="F164" s="74">
        <v>10</v>
      </c>
      <c r="G164" s="166" t="s">
        <v>41</v>
      </c>
      <c r="H164" s="166">
        <v>18</v>
      </c>
      <c r="I164" s="166">
        <f>H164</f>
        <v>18</v>
      </c>
      <c r="J164" s="166">
        <v>36</v>
      </c>
      <c r="K164" s="166">
        <f>J164</f>
        <v>36</v>
      </c>
      <c r="L164" s="166"/>
      <c r="M164" s="166"/>
      <c r="N164" s="166"/>
      <c r="O164" s="61"/>
      <c r="P164" s="64"/>
      <c r="Q164" s="64"/>
      <c r="R164" s="61"/>
      <c r="S164" s="61"/>
      <c r="T164" s="61"/>
      <c r="U164" s="61"/>
      <c r="V164" s="64"/>
      <c r="W164" s="64"/>
      <c r="X164" s="307">
        <v>1.5</v>
      </c>
      <c r="Y164" s="61"/>
      <c r="Z164" s="61">
        <v>4.5</v>
      </c>
      <c r="AA164" s="61"/>
      <c r="AB164" s="61"/>
      <c r="AC164" s="61"/>
      <c r="AD164" s="61"/>
      <c r="AE164" s="125"/>
      <c r="AF164" s="128">
        <f t="shared" si="16"/>
        <v>60</v>
      </c>
      <c r="AG164" s="126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>
        <f>AF164</f>
        <v>60</v>
      </c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126"/>
      <c r="BY164" s="126"/>
      <c r="BZ164" s="126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189"/>
      <c r="CL164" s="79" t="b">
        <f t="shared" si="17"/>
        <v>1</v>
      </c>
      <c r="CN164" s="389">
        <f t="shared" si="18"/>
        <v>1.6875</v>
      </c>
    </row>
    <row r="165" spans="1:92" ht="9.75" customHeight="1">
      <c r="A165" s="363" t="s">
        <v>333</v>
      </c>
      <c r="B165" s="284" t="s">
        <v>330</v>
      </c>
      <c r="C165" s="349">
        <v>8</v>
      </c>
      <c r="D165" s="229" t="s">
        <v>234</v>
      </c>
      <c r="E165" s="293" t="s">
        <v>221</v>
      </c>
      <c r="F165" s="67">
        <v>10</v>
      </c>
      <c r="G165" s="166" t="s">
        <v>41</v>
      </c>
      <c r="H165" s="166">
        <v>18</v>
      </c>
      <c r="I165" s="166">
        <v>18</v>
      </c>
      <c r="J165" s="166">
        <v>54</v>
      </c>
      <c r="K165" s="166">
        <v>54</v>
      </c>
      <c r="L165" s="166"/>
      <c r="M165" s="166"/>
      <c r="N165" s="166"/>
      <c r="O165" s="61"/>
      <c r="P165" s="61"/>
      <c r="Q165" s="64"/>
      <c r="R165" s="61"/>
      <c r="S165" s="61"/>
      <c r="T165" s="61"/>
      <c r="U165" s="61"/>
      <c r="V165" s="64"/>
      <c r="W165" s="64"/>
      <c r="X165" s="107">
        <v>1.5</v>
      </c>
      <c r="Y165" s="61"/>
      <c r="Z165" s="61">
        <v>4.5</v>
      </c>
      <c r="AA165" s="61"/>
      <c r="AB165" s="61"/>
      <c r="AC165" s="61"/>
      <c r="AD165" s="61"/>
      <c r="AE165" s="125"/>
      <c r="AF165" s="128">
        <f t="shared" si="16"/>
        <v>78</v>
      </c>
      <c r="AG165" s="126"/>
      <c r="AH165" s="60"/>
      <c r="AI165" s="60"/>
      <c r="AJ165" s="60"/>
      <c r="AK165" s="60"/>
      <c r="AL165" s="60"/>
      <c r="AM165" s="60"/>
      <c r="AN165" s="60"/>
      <c r="AO165" s="60">
        <f>AF165</f>
        <v>78</v>
      </c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126"/>
      <c r="BY165" s="126"/>
      <c r="BZ165" s="126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189"/>
      <c r="CL165" s="79" t="b">
        <f t="shared" si="17"/>
        <v>1</v>
      </c>
      <c r="CN165" s="389">
        <f t="shared" si="18"/>
        <v>2.25</v>
      </c>
    </row>
    <row r="166" spans="1:92" ht="9.75" customHeight="1">
      <c r="A166" s="363" t="s">
        <v>333</v>
      </c>
      <c r="B166" s="284" t="s">
        <v>330</v>
      </c>
      <c r="C166" s="349">
        <v>9</v>
      </c>
      <c r="D166" s="323" t="s">
        <v>84</v>
      </c>
      <c r="E166" s="293" t="s">
        <v>221</v>
      </c>
      <c r="F166" s="67">
        <v>10</v>
      </c>
      <c r="G166" s="166" t="s">
        <v>41</v>
      </c>
      <c r="H166" s="166"/>
      <c r="I166" s="166"/>
      <c r="J166" s="166">
        <v>32</v>
      </c>
      <c r="K166" s="166">
        <v>32</v>
      </c>
      <c r="L166" s="166"/>
      <c r="M166" s="166"/>
      <c r="N166" s="166"/>
      <c r="O166" s="61"/>
      <c r="P166" s="61"/>
      <c r="Q166" s="64"/>
      <c r="R166" s="61"/>
      <c r="S166" s="61"/>
      <c r="T166" s="61"/>
      <c r="U166" s="61"/>
      <c r="V166" s="64"/>
      <c r="W166" s="64"/>
      <c r="X166" s="107"/>
      <c r="Y166" s="61">
        <v>1.5</v>
      </c>
      <c r="Z166" s="67"/>
      <c r="AA166" s="67"/>
      <c r="AB166" s="67"/>
      <c r="AC166" s="67"/>
      <c r="AD166" s="67"/>
      <c r="AE166" s="134"/>
      <c r="AF166" s="128">
        <f t="shared" si="16"/>
        <v>33.5</v>
      </c>
      <c r="AG166" s="126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126"/>
      <c r="BY166" s="126"/>
      <c r="BZ166" s="126"/>
      <c r="CA166" s="60"/>
      <c r="CB166" s="60"/>
      <c r="CC166" s="60"/>
      <c r="CD166" s="60">
        <f>AF166</f>
        <v>33.5</v>
      </c>
      <c r="CE166" s="60"/>
      <c r="CF166" s="60"/>
      <c r="CG166" s="60"/>
      <c r="CH166" s="60"/>
      <c r="CI166" s="60"/>
      <c r="CJ166" s="60"/>
      <c r="CK166" s="189"/>
      <c r="CL166" s="79" t="b">
        <f t="shared" si="17"/>
        <v>1</v>
      </c>
      <c r="CN166" s="389">
        <f t="shared" si="18"/>
        <v>1</v>
      </c>
    </row>
    <row r="167" spans="1:92" ht="10.5" customHeight="1" thickBot="1">
      <c r="A167" s="364" t="s">
        <v>333</v>
      </c>
      <c r="B167" s="285" t="s">
        <v>330</v>
      </c>
      <c r="C167" s="371">
        <v>10</v>
      </c>
      <c r="D167" s="377" t="s">
        <v>359</v>
      </c>
      <c r="E167" s="294" t="s">
        <v>221</v>
      </c>
      <c r="F167" s="191">
        <v>10</v>
      </c>
      <c r="G167" s="190" t="s">
        <v>41</v>
      </c>
      <c r="H167" s="190"/>
      <c r="I167" s="190"/>
      <c r="J167" s="190"/>
      <c r="K167" s="190"/>
      <c r="L167" s="190"/>
      <c r="M167" s="190"/>
      <c r="N167" s="190"/>
      <c r="O167" s="192"/>
      <c r="P167" s="192"/>
      <c r="Q167" s="193"/>
      <c r="R167" s="192"/>
      <c r="S167" s="192"/>
      <c r="T167" s="193"/>
      <c r="U167" s="193"/>
      <c r="V167" s="193"/>
      <c r="W167" s="193">
        <v>150</v>
      </c>
      <c r="X167" s="193"/>
      <c r="Y167" s="192"/>
      <c r="Z167" s="192"/>
      <c r="AA167" s="192"/>
      <c r="AB167" s="192"/>
      <c r="AC167" s="192"/>
      <c r="AD167" s="192"/>
      <c r="AE167" s="194"/>
      <c r="AF167" s="195">
        <f t="shared" si="16"/>
        <v>150</v>
      </c>
      <c r="AG167" s="197">
        <v>30</v>
      </c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7"/>
      <c r="BY167" s="197"/>
      <c r="BZ167" s="197"/>
      <c r="CA167" s="196"/>
      <c r="CB167" s="196"/>
      <c r="CC167" s="196"/>
      <c r="CD167" s="196"/>
      <c r="CE167" s="196"/>
      <c r="CF167" s="196">
        <v>120</v>
      </c>
      <c r="CG167" s="196"/>
      <c r="CH167" s="196"/>
      <c r="CI167" s="196"/>
      <c r="CJ167" s="196"/>
      <c r="CK167" s="198"/>
      <c r="CL167" s="79" t="b">
        <f t="shared" si="17"/>
        <v>1</v>
      </c>
      <c r="CN167" s="389">
        <f t="shared" si="18"/>
        <v>0</v>
      </c>
    </row>
    <row r="168" spans="1:92" s="280" customFormat="1" ht="9.75" customHeight="1">
      <c r="A168" s="363" t="s">
        <v>333</v>
      </c>
      <c r="B168" s="284" t="s">
        <v>330</v>
      </c>
      <c r="C168" s="369"/>
      <c r="D168" s="325"/>
      <c r="E168" s="225" t="s">
        <v>200</v>
      </c>
      <c r="F168" s="81"/>
      <c r="G168" s="81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124"/>
      <c r="AF168" s="127"/>
      <c r="AG168" s="276"/>
      <c r="AH168" s="277"/>
      <c r="AI168" s="277"/>
      <c r="AJ168" s="277"/>
      <c r="AK168" s="277"/>
      <c r="AL168" s="277"/>
      <c r="AM168" s="277"/>
      <c r="AN168" s="277"/>
      <c r="AO168" s="277"/>
      <c r="AP168" s="277"/>
      <c r="AQ168" s="277"/>
      <c r="AR168" s="277"/>
      <c r="AS168" s="277"/>
      <c r="AT168" s="277"/>
      <c r="AU168" s="277"/>
      <c r="AV168" s="277"/>
      <c r="AW168" s="277"/>
      <c r="AX168" s="277"/>
      <c r="AY168" s="277"/>
      <c r="AZ168" s="277"/>
      <c r="BA168" s="277"/>
      <c r="BB168" s="277"/>
      <c r="BC168" s="277"/>
      <c r="BD168" s="277"/>
      <c r="BE168" s="277"/>
      <c r="BF168" s="277"/>
      <c r="BG168" s="277"/>
      <c r="BH168" s="277"/>
      <c r="BI168" s="277"/>
      <c r="BJ168" s="277"/>
      <c r="BK168" s="277"/>
      <c r="BL168" s="277"/>
      <c r="BM168" s="277"/>
      <c r="BN168" s="277"/>
      <c r="BO168" s="277"/>
      <c r="BP168" s="277"/>
      <c r="BQ168" s="277"/>
      <c r="BR168" s="277"/>
      <c r="BS168" s="277"/>
      <c r="BT168" s="277"/>
      <c r="BU168" s="277"/>
      <c r="BV168" s="277"/>
      <c r="BW168" s="277"/>
      <c r="BX168" s="277"/>
      <c r="BY168" s="277"/>
      <c r="BZ168" s="277"/>
      <c r="CA168" s="277"/>
      <c r="CB168" s="277"/>
      <c r="CC168" s="277"/>
      <c r="CD168" s="277"/>
      <c r="CE168" s="277"/>
      <c r="CF168" s="277"/>
      <c r="CG168" s="277"/>
      <c r="CH168" s="277"/>
      <c r="CI168" s="277"/>
      <c r="CJ168" s="277"/>
      <c r="CK168" s="278"/>
      <c r="CL168" s="79" t="b">
        <f t="shared" si="17"/>
        <v>1</v>
      </c>
      <c r="CN168" s="389">
        <f t="shared" si="18"/>
        <v>0</v>
      </c>
    </row>
    <row r="169" spans="1:92" ht="9.75" customHeight="1">
      <c r="A169" s="363" t="s">
        <v>333</v>
      </c>
      <c r="B169" s="284" t="s">
        <v>330</v>
      </c>
      <c r="C169" s="183">
        <v>1</v>
      </c>
      <c r="D169" s="224" t="s">
        <v>85</v>
      </c>
      <c r="E169" s="328" t="s">
        <v>200</v>
      </c>
      <c r="F169" s="166">
        <v>28</v>
      </c>
      <c r="G169" s="166" t="s">
        <v>54</v>
      </c>
      <c r="H169" s="166"/>
      <c r="I169" s="166"/>
      <c r="J169" s="166">
        <v>32</v>
      </c>
      <c r="K169" s="166">
        <v>32</v>
      </c>
      <c r="L169" s="163"/>
      <c r="M169" s="166"/>
      <c r="N169" s="68"/>
      <c r="O169" s="61"/>
      <c r="P169" s="64"/>
      <c r="Q169" s="61"/>
      <c r="R169" s="61"/>
      <c r="S169" s="61"/>
      <c r="T169" s="61"/>
      <c r="U169" s="61"/>
      <c r="V169" s="61"/>
      <c r="W169" s="61">
        <f>0.1*F169</f>
        <v>2.8000000000000003</v>
      </c>
      <c r="X169" s="61"/>
      <c r="Y169" s="61">
        <f aca="true" t="shared" si="21" ref="Y169:Y175">0.3*F169</f>
        <v>8.4</v>
      </c>
      <c r="Z169" s="61"/>
      <c r="AA169" s="61"/>
      <c r="AB169" s="61"/>
      <c r="AC169" s="61"/>
      <c r="AD169" s="61"/>
      <c r="AE169" s="125"/>
      <c r="AF169" s="128">
        <f aca="true" t="shared" si="22" ref="AF169:AF249">SUM(I169,K169,M169:AE169)</f>
        <v>43.199999999999996</v>
      </c>
      <c r="AG169" s="135"/>
      <c r="AH169" s="83"/>
      <c r="AI169" s="83"/>
      <c r="AJ169" s="83"/>
      <c r="AK169" s="60">
        <f>AF169</f>
        <v>43.199999999999996</v>
      </c>
      <c r="AL169" s="83"/>
      <c r="AM169" s="83"/>
      <c r="AN169" s="83"/>
      <c r="AO169" s="83"/>
      <c r="AP169" s="135"/>
      <c r="AQ169" s="135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60"/>
      <c r="BX169" s="60"/>
      <c r="BY169" s="60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205"/>
      <c r="CL169" s="79" t="b">
        <f t="shared" si="17"/>
        <v>1</v>
      </c>
      <c r="CN169" s="389">
        <f t="shared" si="18"/>
        <v>1</v>
      </c>
    </row>
    <row r="170" spans="1:92" ht="9.75" customHeight="1">
      <c r="A170" s="363" t="s">
        <v>333</v>
      </c>
      <c r="B170" s="284" t="s">
        <v>330</v>
      </c>
      <c r="C170" s="183">
        <v>2</v>
      </c>
      <c r="D170" s="222" t="s">
        <v>113</v>
      </c>
      <c r="E170" s="328" t="s">
        <v>200</v>
      </c>
      <c r="F170" s="166">
        <v>28</v>
      </c>
      <c r="G170" s="166" t="s">
        <v>54</v>
      </c>
      <c r="H170" s="166"/>
      <c r="I170" s="166"/>
      <c r="J170" s="166">
        <v>32</v>
      </c>
      <c r="K170" s="166">
        <v>32</v>
      </c>
      <c r="L170" s="166"/>
      <c r="M170" s="166"/>
      <c r="N170" s="61"/>
      <c r="O170" s="61"/>
      <c r="P170" s="64"/>
      <c r="Q170" s="61"/>
      <c r="R170" s="61"/>
      <c r="S170" s="61"/>
      <c r="T170" s="61"/>
      <c r="U170" s="61"/>
      <c r="V170" s="61"/>
      <c r="W170" s="61">
        <f aca="true" t="shared" si="23" ref="W170:W175">0.1*F170</f>
        <v>2.8000000000000003</v>
      </c>
      <c r="X170" s="61"/>
      <c r="Y170" s="61">
        <f t="shared" si="21"/>
        <v>8.4</v>
      </c>
      <c r="Z170" s="61"/>
      <c r="AA170" s="61"/>
      <c r="AB170" s="61"/>
      <c r="AC170" s="61"/>
      <c r="AD170" s="61"/>
      <c r="AE170" s="125"/>
      <c r="AF170" s="128">
        <f t="shared" si="22"/>
        <v>43.199999999999996</v>
      </c>
      <c r="AG170" s="135"/>
      <c r="AH170" s="60">
        <f>AF170</f>
        <v>43.199999999999996</v>
      </c>
      <c r="AI170" s="83"/>
      <c r="AJ170" s="83"/>
      <c r="AK170" s="83"/>
      <c r="AL170" s="83"/>
      <c r="AM170" s="83"/>
      <c r="AN170" s="83"/>
      <c r="AO170" s="83"/>
      <c r="AP170" s="135"/>
      <c r="AQ170" s="135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60"/>
      <c r="BX170" s="60"/>
      <c r="BY170" s="60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205"/>
      <c r="CL170" s="79" t="b">
        <f t="shared" si="17"/>
        <v>1</v>
      </c>
      <c r="CN170" s="389">
        <f t="shared" si="18"/>
        <v>1</v>
      </c>
    </row>
    <row r="171" spans="1:92" ht="9.75" customHeight="1">
      <c r="A171" s="363" t="s">
        <v>333</v>
      </c>
      <c r="B171" s="284" t="s">
        <v>330</v>
      </c>
      <c r="C171" s="183">
        <v>3</v>
      </c>
      <c r="D171" s="223" t="s">
        <v>118</v>
      </c>
      <c r="E171" s="328" t="s">
        <v>200</v>
      </c>
      <c r="F171" s="166">
        <v>28</v>
      </c>
      <c r="G171" s="166" t="s">
        <v>54</v>
      </c>
      <c r="H171" s="166"/>
      <c r="I171" s="166"/>
      <c r="J171" s="166">
        <v>32</v>
      </c>
      <c r="K171" s="166">
        <v>64</v>
      </c>
      <c r="L171" s="166"/>
      <c r="M171" s="166"/>
      <c r="N171" s="61"/>
      <c r="O171" s="61"/>
      <c r="P171" s="64"/>
      <c r="Q171" s="61"/>
      <c r="R171" s="61"/>
      <c r="S171" s="61"/>
      <c r="T171" s="61"/>
      <c r="U171" s="61"/>
      <c r="V171" s="61"/>
      <c r="W171" s="61">
        <f t="shared" si="23"/>
        <v>2.8000000000000003</v>
      </c>
      <c r="X171" s="61"/>
      <c r="Y171" s="61">
        <f t="shared" si="21"/>
        <v>8.4</v>
      </c>
      <c r="Z171" s="61"/>
      <c r="AA171" s="61"/>
      <c r="AB171" s="61"/>
      <c r="AC171" s="61"/>
      <c r="AD171" s="61"/>
      <c r="AE171" s="125"/>
      <c r="AF171" s="128">
        <f t="shared" si="22"/>
        <v>75.2</v>
      </c>
      <c r="AG171" s="135"/>
      <c r="AH171" s="83"/>
      <c r="AI171" s="83"/>
      <c r="AJ171" s="83"/>
      <c r="AK171" s="83"/>
      <c r="AL171" s="83"/>
      <c r="AM171" s="83"/>
      <c r="AN171" s="83"/>
      <c r="AO171" s="83"/>
      <c r="AP171" s="135"/>
      <c r="AQ171" s="135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>
        <f>AF171/2</f>
        <v>37.6</v>
      </c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>
        <f>AF171/2</f>
        <v>37.6</v>
      </c>
      <c r="BV171" s="83"/>
      <c r="BW171" s="60"/>
      <c r="BX171" s="60"/>
      <c r="BY171" s="60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205"/>
      <c r="CL171" s="79" t="b">
        <f t="shared" si="17"/>
        <v>1</v>
      </c>
      <c r="CN171" s="389">
        <f t="shared" si="18"/>
        <v>2</v>
      </c>
    </row>
    <row r="172" spans="1:92" ht="9.75">
      <c r="A172" s="363" t="s">
        <v>333</v>
      </c>
      <c r="B172" s="284" t="s">
        <v>330</v>
      </c>
      <c r="C172" s="183">
        <v>4</v>
      </c>
      <c r="D172" s="222" t="s">
        <v>127</v>
      </c>
      <c r="E172" s="328" t="s">
        <v>200</v>
      </c>
      <c r="F172" s="166">
        <v>28</v>
      </c>
      <c r="G172" s="166" t="s">
        <v>54</v>
      </c>
      <c r="H172" s="166"/>
      <c r="I172" s="166"/>
      <c r="J172" s="166">
        <v>32</v>
      </c>
      <c r="K172" s="166">
        <v>32</v>
      </c>
      <c r="L172" s="166"/>
      <c r="M172" s="166"/>
      <c r="N172" s="61"/>
      <c r="O172" s="61"/>
      <c r="P172" s="64"/>
      <c r="Q172" s="61"/>
      <c r="R172" s="61"/>
      <c r="S172" s="61"/>
      <c r="T172" s="61"/>
      <c r="U172" s="61"/>
      <c r="V172" s="61"/>
      <c r="W172" s="61">
        <f t="shared" si="23"/>
        <v>2.8000000000000003</v>
      </c>
      <c r="X172" s="61"/>
      <c r="Y172" s="61">
        <f t="shared" si="21"/>
        <v>8.4</v>
      </c>
      <c r="Z172" s="61"/>
      <c r="AA172" s="61"/>
      <c r="AB172" s="61"/>
      <c r="AC172" s="61"/>
      <c r="AD172" s="61"/>
      <c r="AE172" s="125"/>
      <c r="AF172" s="128">
        <f t="shared" si="22"/>
        <v>43.199999999999996</v>
      </c>
      <c r="AG172" s="135"/>
      <c r="AH172" s="83"/>
      <c r="AI172" s="83"/>
      <c r="AJ172" s="83"/>
      <c r="AK172" s="83"/>
      <c r="AL172" s="83"/>
      <c r="AM172" s="83"/>
      <c r="AN172" s="83"/>
      <c r="AO172" s="83"/>
      <c r="AP172" s="135"/>
      <c r="AQ172" s="135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60">
        <f>AF172</f>
        <v>43.199999999999996</v>
      </c>
      <c r="BX172" s="60"/>
      <c r="BY172" s="60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205"/>
      <c r="CL172" s="79" t="b">
        <f t="shared" si="17"/>
        <v>1</v>
      </c>
      <c r="CN172" s="389">
        <f t="shared" si="18"/>
        <v>1</v>
      </c>
    </row>
    <row r="173" spans="1:92" ht="9.75" customHeight="1">
      <c r="A173" s="363" t="s">
        <v>333</v>
      </c>
      <c r="B173" s="284" t="s">
        <v>330</v>
      </c>
      <c r="C173" s="183">
        <v>5</v>
      </c>
      <c r="D173" s="222" t="s">
        <v>254</v>
      </c>
      <c r="E173" s="328" t="s">
        <v>200</v>
      </c>
      <c r="F173" s="166">
        <v>28</v>
      </c>
      <c r="G173" s="166" t="s">
        <v>54</v>
      </c>
      <c r="H173" s="166"/>
      <c r="I173" s="166"/>
      <c r="J173" s="166">
        <v>32</v>
      </c>
      <c r="K173" s="166">
        <v>32</v>
      </c>
      <c r="L173" s="166"/>
      <c r="M173" s="166"/>
      <c r="N173" s="61"/>
      <c r="O173" s="61"/>
      <c r="P173" s="64"/>
      <c r="Q173" s="61"/>
      <c r="R173" s="61"/>
      <c r="S173" s="61"/>
      <c r="T173" s="61"/>
      <c r="U173" s="61"/>
      <c r="V173" s="61"/>
      <c r="W173" s="61">
        <f t="shared" si="23"/>
        <v>2.8000000000000003</v>
      </c>
      <c r="X173" s="61"/>
      <c r="Y173" s="61">
        <f>0.3*F173</f>
        <v>8.4</v>
      </c>
      <c r="Z173" s="61"/>
      <c r="AA173" s="61"/>
      <c r="AB173" s="61"/>
      <c r="AC173" s="61"/>
      <c r="AD173" s="61"/>
      <c r="AE173" s="125"/>
      <c r="AF173" s="128">
        <f t="shared" si="22"/>
        <v>43.199999999999996</v>
      </c>
      <c r="AG173" s="135"/>
      <c r="AH173" s="83"/>
      <c r="AI173" s="83"/>
      <c r="AJ173" s="83"/>
      <c r="AK173" s="83"/>
      <c r="AL173" s="83"/>
      <c r="AM173" s="83"/>
      <c r="AN173" s="83"/>
      <c r="AO173" s="83"/>
      <c r="AP173" s="135"/>
      <c r="AQ173" s="135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60">
        <f>AF173</f>
        <v>43.199999999999996</v>
      </c>
      <c r="BN173" s="83"/>
      <c r="BO173" s="83"/>
      <c r="BP173" s="83"/>
      <c r="BQ173" s="83"/>
      <c r="BR173" s="83"/>
      <c r="BS173" s="83"/>
      <c r="BT173" s="83"/>
      <c r="BU173" s="83"/>
      <c r="BV173" s="83"/>
      <c r="BW173" s="60"/>
      <c r="BX173" s="60"/>
      <c r="BY173" s="60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205"/>
      <c r="CL173" s="79" t="b">
        <f t="shared" si="17"/>
        <v>1</v>
      </c>
      <c r="CN173" s="389">
        <f t="shared" si="18"/>
        <v>1</v>
      </c>
    </row>
    <row r="174" spans="1:92" ht="9.75" customHeight="1">
      <c r="A174" s="363" t="s">
        <v>333</v>
      </c>
      <c r="B174" s="284" t="s">
        <v>330</v>
      </c>
      <c r="C174" s="183">
        <v>6</v>
      </c>
      <c r="D174" s="222" t="s">
        <v>235</v>
      </c>
      <c r="E174" s="328" t="s">
        <v>200</v>
      </c>
      <c r="F174" s="166">
        <v>28</v>
      </c>
      <c r="G174" s="166" t="s">
        <v>54</v>
      </c>
      <c r="H174" s="69"/>
      <c r="I174" s="69"/>
      <c r="J174" s="69">
        <v>80</v>
      </c>
      <c r="K174" s="69">
        <v>80</v>
      </c>
      <c r="L174" s="69"/>
      <c r="M174" s="69"/>
      <c r="N174" s="69"/>
      <c r="O174" s="70"/>
      <c r="P174" s="64"/>
      <c r="Q174" s="71"/>
      <c r="R174" s="70"/>
      <c r="S174" s="71"/>
      <c r="T174" s="70"/>
      <c r="U174" s="70"/>
      <c r="V174" s="70"/>
      <c r="W174" s="61">
        <f t="shared" si="23"/>
        <v>2.8000000000000003</v>
      </c>
      <c r="X174" s="61"/>
      <c r="Y174" s="61">
        <f>0.3*F174</f>
        <v>8.4</v>
      </c>
      <c r="Z174" s="70"/>
      <c r="AA174" s="61"/>
      <c r="AB174" s="61"/>
      <c r="AC174" s="61"/>
      <c r="AD174" s="61"/>
      <c r="AE174" s="125"/>
      <c r="AF174" s="128">
        <f t="shared" si="22"/>
        <v>91.2</v>
      </c>
      <c r="AG174" s="135"/>
      <c r="AH174" s="83"/>
      <c r="AI174" s="60">
        <f>AF174</f>
        <v>91.2</v>
      </c>
      <c r="AJ174" s="83"/>
      <c r="AK174" s="83"/>
      <c r="AL174" s="83"/>
      <c r="AM174" s="83"/>
      <c r="AN174" s="83"/>
      <c r="AO174" s="83"/>
      <c r="AP174" s="135"/>
      <c r="AQ174" s="135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60"/>
      <c r="BX174" s="60"/>
      <c r="BY174" s="60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205"/>
      <c r="CL174" s="79" t="b">
        <f t="shared" si="17"/>
        <v>1</v>
      </c>
      <c r="CN174" s="389">
        <f t="shared" si="18"/>
        <v>2.5</v>
      </c>
    </row>
    <row r="175" spans="1:92" ht="9.75" customHeight="1">
      <c r="A175" s="363" t="s">
        <v>333</v>
      </c>
      <c r="B175" s="284" t="s">
        <v>330</v>
      </c>
      <c r="C175" s="183">
        <v>7</v>
      </c>
      <c r="D175" s="224" t="s">
        <v>94</v>
      </c>
      <c r="E175" s="328" t="s">
        <v>200</v>
      </c>
      <c r="F175" s="166">
        <v>28</v>
      </c>
      <c r="G175" s="166" t="s">
        <v>54</v>
      </c>
      <c r="H175" s="166"/>
      <c r="I175" s="166"/>
      <c r="J175" s="166">
        <v>32</v>
      </c>
      <c r="K175" s="166">
        <v>32</v>
      </c>
      <c r="L175" s="166"/>
      <c r="M175" s="166"/>
      <c r="N175" s="61"/>
      <c r="O175" s="61"/>
      <c r="P175" s="64"/>
      <c r="Q175" s="61"/>
      <c r="R175" s="61"/>
      <c r="S175" s="61"/>
      <c r="T175" s="61"/>
      <c r="U175" s="61"/>
      <c r="V175" s="61"/>
      <c r="W175" s="61">
        <f t="shared" si="23"/>
        <v>2.8000000000000003</v>
      </c>
      <c r="X175" s="61"/>
      <c r="Y175" s="61">
        <f t="shared" si="21"/>
        <v>8.4</v>
      </c>
      <c r="Z175" s="61"/>
      <c r="AA175" s="61"/>
      <c r="AB175" s="61"/>
      <c r="AC175" s="61"/>
      <c r="AD175" s="61"/>
      <c r="AE175" s="125"/>
      <c r="AF175" s="128">
        <f t="shared" si="22"/>
        <v>43.199999999999996</v>
      </c>
      <c r="AG175" s="135"/>
      <c r="AH175" s="83"/>
      <c r="AI175" s="83"/>
      <c r="AJ175" s="83"/>
      <c r="AK175" s="83"/>
      <c r="AL175" s="83"/>
      <c r="AM175" s="83"/>
      <c r="AN175" s="83"/>
      <c r="AO175" s="83"/>
      <c r="AP175" s="135"/>
      <c r="AQ175" s="135"/>
      <c r="AR175" s="83"/>
      <c r="AS175" s="83"/>
      <c r="AT175" s="83"/>
      <c r="AU175" s="83"/>
      <c r="AV175" s="60">
        <f>AF175</f>
        <v>43.199999999999996</v>
      </c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60"/>
      <c r="BX175" s="60"/>
      <c r="BY175" s="60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205"/>
      <c r="CL175" s="79" t="b">
        <f t="shared" si="17"/>
        <v>1</v>
      </c>
      <c r="CN175" s="389">
        <f t="shared" si="18"/>
        <v>1</v>
      </c>
    </row>
    <row r="176" spans="1:92" ht="9.75" customHeight="1">
      <c r="A176" s="363" t="s">
        <v>333</v>
      </c>
      <c r="B176" s="284" t="s">
        <v>330</v>
      </c>
      <c r="C176" s="183">
        <v>8</v>
      </c>
      <c r="D176" s="230" t="s">
        <v>364</v>
      </c>
      <c r="E176" s="328" t="s">
        <v>200</v>
      </c>
      <c r="F176" s="166">
        <v>28</v>
      </c>
      <c r="G176" s="166" t="s">
        <v>54</v>
      </c>
      <c r="H176" s="166"/>
      <c r="I176" s="166"/>
      <c r="J176" s="166">
        <v>48</v>
      </c>
      <c r="K176" s="166">
        <v>48</v>
      </c>
      <c r="L176" s="166"/>
      <c r="M176" s="166"/>
      <c r="N176" s="61"/>
      <c r="O176" s="61"/>
      <c r="P176" s="64"/>
      <c r="Q176" s="61"/>
      <c r="R176" s="61"/>
      <c r="S176" s="61"/>
      <c r="T176" s="61"/>
      <c r="U176" s="61"/>
      <c r="V176" s="61"/>
      <c r="W176" s="61">
        <f>0.1*F176</f>
        <v>2.8000000000000003</v>
      </c>
      <c r="X176" s="61"/>
      <c r="Y176" s="61">
        <f>0.3*F176</f>
        <v>8.4</v>
      </c>
      <c r="Z176" s="61"/>
      <c r="AA176" s="61"/>
      <c r="AB176" s="61"/>
      <c r="AC176" s="61"/>
      <c r="AD176" s="61"/>
      <c r="AE176" s="125"/>
      <c r="AF176" s="128">
        <f t="shared" si="22"/>
        <v>59.199999999999996</v>
      </c>
      <c r="AG176" s="135"/>
      <c r="AH176" s="83"/>
      <c r="AI176" s="83">
        <f>AF176</f>
        <v>59.199999999999996</v>
      </c>
      <c r="AJ176" s="83"/>
      <c r="AK176" s="83"/>
      <c r="AL176" s="83"/>
      <c r="AM176" s="83"/>
      <c r="AN176" s="83"/>
      <c r="AO176" s="83"/>
      <c r="AP176" s="135"/>
      <c r="AQ176" s="135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60"/>
      <c r="BX176" s="60"/>
      <c r="BY176" s="60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205"/>
      <c r="CL176" s="79" t="b">
        <f t="shared" si="17"/>
        <v>1</v>
      </c>
      <c r="CN176" s="389">
        <f t="shared" si="18"/>
        <v>1.5</v>
      </c>
    </row>
    <row r="177" spans="1:92" ht="9.75" customHeight="1">
      <c r="A177" s="363" t="s">
        <v>333</v>
      </c>
      <c r="B177" s="284" t="s">
        <v>330</v>
      </c>
      <c r="C177" s="183">
        <v>8</v>
      </c>
      <c r="D177" s="230" t="s">
        <v>319</v>
      </c>
      <c r="E177" s="351" t="s">
        <v>200</v>
      </c>
      <c r="F177" s="166">
        <v>24</v>
      </c>
      <c r="G177" s="166" t="s">
        <v>54</v>
      </c>
      <c r="H177" s="166"/>
      <c r="I177" s="166"/>
      <c r="J177" s="166">
        <v>62</v>
      </c>
      <c r="K177" s="166">
        <v>62</v>
      </c>
      <c r="L177" s="166">
        <v>10</v>
      </c>
      <c r="M177" s="166">
        <v>10</v>
      </c>
      <c r="N177" s="61"/>
      <c r="O177" s="61"/>
      <c r="P177" s="64"/>
      <c r="Q177" s="61"/>
      <c r="R177" s="61"/>
      <c r="S177" s="61"/>
      <c r="T177" s="61"/>
      <c r="U177" s="61"/>
      <c r="V177" s="61"/>
      <c r="W177" s="61">
        <f>0.1*F177</f>
        <v>2.4000000000000004</v>
      </c>
      <c r="X177" s="61"/>
      <c r="Y177" s="61">
        <f>0.3*F177</f>
        <v>7.199999999999999</v>
      </c>
      <c r="Z177" s="61"/>
      <c r="AA177" s="61"/>
      <c r="AB177" s="61"/>
      <c r="AC177" s="61"/>
      <c r="AD177" s="61"/>
      <c r="AE177" s="125"/>
      <c r="AF177" s="128">
        <f t="shared" si="22"/>
        <v>81.60000000000001</v>
      </c>
      <c r="AG177" s="126"/>
      <c r="AH177" s="60"/>
      <c r="AI177" s="60"/>
      <c r="AJ177" s="60"/>
      <c r="AK177" s="60"/>
      <c r="AL177" s="60"/>
      <c r="AM177" s="60"/>
      <c r="AN177" s="60"/>
      <c r="AO177" s="60"/>
      <c r="AP177" s="126"/>
      <c r="AQ177" s="126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>
        <f>AF177</f>
        <v>81.60000000000001</v>
      </c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83"/>
      <c r="CI177" s="83"/>
      <c r="CJ177" s="83"/>
      <c r="CK177" s="205"/>
      <c r="CL177" s="79" t="b">
        <f t="shared" si="17"/>
        <v>1</v>
      </c>
      <c r="CN177" s="389">
        <f t="shared" si="18"/>
        <v>2.25</v>
      </c>
    </row>
    <row r="178" spans="1:92" ht="9.75" customHeight="1">
      <c r="A178" s="363" t="s">
        <v>333</v>
      </c>
      <c r="B178" s="284" t="s">
        <v>330</v>
      </c>
      <c r="C178" s="183">
        <v>9</v>
      </c>
      <c r="D178" s="224" t="s">
        <v>255</v>
      </c>
      <c r="E178" s="328" t="s">
        <v>200</v>
      </c>
      <c r="F178" s="166">
        <v>28</v>
      </c>
      <c r="G178" s="166" t="s">
        <v>54</v>
      </c>
      <c r="H178" s="166"/>
      <c r="I178" s="166"/>
      <c r="J178" s="166">
        <v>54</v>
      </c>
      <c r="K178" s="166">
        <v>54</v>
      </c>
      <c r="L178" s="166"/>
      <c r="M178" s="166"/>
      <c r="N178" s="61"/>
      <c r="O178" s="61"/>
      <c r="P178" s="64"/>
      <c r="Q178" s="61"/>
      <c r="R178" s="61"/>
      <c r="S178" s="61"/>
      <c r="T178" s="61"/>
      <c r="U178" s="61"/>
      <c r="V178" s="61"/>
      <c r="W178" s="61">
        <f>0.1*F178</f>
        <v>2.8000000000000003</v>
      </c>
      <c r="X178" s="61"/>
      <c r="Y178" s="61">
        <f>0.3*F178</f>
        <v>8.4</v>
      </c>
      <c r="Z178" s="61"/>
      <c r="AA178" s="61"/>
      <c r="AB178" s="61"/>
      <c r="AC178" s="61"/>
      <c r="AD178" s="61"/>
      <c r="AE178" s="125"/>
      <c r="AF178" s="128">
        <f t="shared" si="22"/>
        <v>65.2</v>
      </c>
      <c r="AG178" s="135"/>
      <c r="AH178" s="60"/>
      <c r="AI178" s="83"/>
      <c r="AJ178" s="83"/>
      <c r="AK178" s="83"/>
      <c r="AL178" s="83"/>
      <c r="AM178" s="83"/>
      <c r="AN178" s="83"/>
      <c r="AO178" s="83"/>
      <c r="AP178" s="135"/>
      <c r="AQ178" s="135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>
        <f>AF178</f>
        <v>65.2</v>
      </c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60"/>
      <c r="BX178" s="60"/>
      <c r="BY178" s="60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205"/>
      <c r="CL178" s="79" t="b">
        <f t="shared" si="17"/>
        <v>1</v>
      </c>
      <c r="CN178" s="389">
        <f t="shared" si="18"/>
        <v>1.6875</v>
      </c>
    </row>
    <row r="179" spans="1:92" ht="9.75" customHeight="1">
      <c r="A179" s="363" t="s">
        <v>333</v>
      </c>
      <c r="B179" s="284" t="s">
        <v>330</v>
      </c>
      <c r="C179" s="183">
        <v>10</v>
      </c>
      <c r="D179" s="229" t="s">
        <v>84</v>
      </c>
      <c r="E179" s="328" t="s">
        <v>200</v>
      </c>
      <c r="F179" s="166">
        <v>28</v>
      </c>
      <c r="G179" s="89" t="s">
        <v>54</v>
      </c>
      <c r="H179" s="90"/>
      <c r="I179" s="90"/>
      <c r="J179" s="90">
        <v>32</v>
      </c>
      <c r="K179" s="90">
        <v>32</v>
      </c>
      <c r="L179" s="90"/>
      <c r="M179" s="90"/>
      <c r="N179" s="91"/>
      <c r="O179" s="91"/>
      <c r="P179" s="92"/>
      <c r="Q179" s="91"/>
      <c r="R179" s="91"/>
      <c r="S179" s="91"/>
      <c r="T179" s="91"/>
      <c r="U179" s="91"/>
      <c r="V179" s="91"/>
      <c r="W179" s="91"/>
      <c r="X179" s="91">
        <v>2.8</v>
      </c>
      <c r="Y179" s="91"/>
      <c r="Z179" s="91"/>
      <c r="AA179" s="91"/>
      <c r="AB179" s="91"/>
      <c r="AC179" s="91"/>
      <c r="AD179" s="91"/>
      <c r="AE179" s="133"/>
      <c r="AF179" s="128">
        <f t="shared" si="22"/>
        <v>34.8</v>
      </c>
      <c r="AG179" s="135"/>
      <c r="AH179" s="83"/>
      <c r="AI179" s="83"/>
      <c r="AJ179" s="83"/>
      <c r="AK179" s="83"/>
      <c r="AL179" s="83"/>
      <c r="AM179" s="83"/>
      <c r="AN179" s="83"/>
      <c r="AO179" s="83"/>
      <c r="AP179" s="135"/>
      <c r="AQ179" s="135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60"/>
      <c r="BX179" s="60"/>
      <c r="BY179" s="60"/>
      <c r="BZ179" s="83"/>
      <c r="CA179" s="83"/>
      <c r="CB179" s="83"/>
      <c r="CC179" s="83">
        <f>AF179</f>
        <v>34.8</v>
      </c>
      <c r="CD179" s="83"/>
      <c r="CE179" s="83"/>
      <c r="CF179" s="60"/>
      <c r="CG179" s="83"/>
      <c r="CH179" s="83"/>
      <c r="CI179" s="83"/>
      <c r="CJ179" s="83"/>
      <c r="CK179" s="205"/>
      <c r="CL179" s="79" t="b">
        <f t="shared" si="17"/>
        <v>1</v>
      </c>
      <c r="CN179" s="389">
        <f t="shared" si="18"/>
        <v>1</v>
      </c>
    </row>
    <row r="180" spans="1:92" s="280" customFormat="1" ht="9.75" customHeight="1">
      <c r="A180" s="363" t="s">
        <v>333</v>
      </c>
      <c r="B180" s="284" t="s">
        <v>330</v>
      </c>
      <c r="C180" s="218"/>
      <c r="D180" s="225"/>
      <c r="E180" s="352" t="s">
        <v>404</v>
      </c>
      <c r="F180" s="81"/>
      <c r="G180" s="81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124"/>
      <c r="AF180" s="127"/>
      <c r="AG180" s="276"/>
      <c r="AH180" s="277"/>
      <c r="AI180" s="277"/>
      <c r="AJ180" s="277"/>
      <c r="AK180" s="277"/>
      <c r="AL180" s="277"/>
      <c r="AM180" s="277"/>
      <c r="AN180" s="277"/>
      <c r="AO180" s="277"/>
      <c r="AP180" s="277"/>
      <c r="AQ180" s="277"/>
      <c r="AR180" s="277"/>
      <c r="AS180" s="277"/>
      <c r="AT180" s="277"/>
      <c r="AU180" s="277"/>
      <c r="AV180" s="277"/>
      <c r="AW180" s="277"/>
      <c r="AX180" s="277"/>
      <c r="AY180" s="277"/>
      <c r="AZ180" s="277"/>
      <c r="BA180" s="277"/>
      <c r="BB180" s="277"/>
      <c r="BC180" s="277"/>
      <c r="BD180" s="277"/>
      <c r="BE180" s="277"/>
      <c r="BF180" s="277"/>
      <c r="BG180" s="277"/>
      <c r="BH180" s="277"/>
      <c r="BI180" s="277"/>
      <c r="BJ180" s="277"/>
      <c r="BK180" s="277"/>
      <c r="BL180" s="277"/>
      <c r="BM180" s="277"/>
      <c r="BN180" s="277"/>
      <c r="BO180" s="277"/>
      <c r="BP180" s="277"/>
      <c r="BQ180" s="277"/>
      <c r="BR180" s="277"/>
      <c r="BS180" s="277"/>
      <c r="BT180" s="277"/>
      <c r="BU180" s="277"/>
      <c r="BV180" s="277"/>
      <c r="BW180" s="277"/>
      <c r="BX180" s="277"/>
      <c r="BY180" s="277"/>
      <c r="BZ180" s="277"/>
      <c r="CA180" s="277"/>
      <c r="CB180" s="277"/>
      <c r="CC180" s="277"/>
      <c r="CD180" s="277"/>
      <c r="CE180" s="277"/>
      <c r="CF180" s="277"/>
      <c r="CG180" s="277"/>
      <c r="CH180" s="277"/>
      <c r="CI180" s="277"/>
      <c r="CJ180" s="277"/>
      <c r="CK180" s="278"/>
      <c r="CL180" s="79" t="b">
        <f t="shared" si="17"/>
        <v>1</v>
      </c>
      <c r="CN180" s="389">
        <f t="shared" si="18"/>
        <v>0</v>
      </c>
    </row>
    <row r="181" spans="1:92" ht="9.75" customHeight="1">
      <c r="A181" s="363" t="s">
        <v>333</v>
      </c>
      <c r="B181" s="284" t="s">
        <v>330</v>
      </c>
      <c r="C181" s="183">
        <v>1</v>
      </c>
      <c r="D181" s="224" t="s">
        <v>85</v>
      </c>
      <c r="E181" s="355" t="s">
        <v>404</v>
      </c>
      <c r="F181" s="166">
        <v>13</v>
      </c>
      <c r="G181" s="166" t="s">
        <v>54</v>
      </c>
      <c r="H181" s="166"/>
      <c r="I181" s="166"/>
      <c r="J181" s="166">
        <v>32</v>
      </c>
      <c r="K181" s="166">
        <v>32</v>
      </c>
      <c r="L181" s="94"/>
      <c r="M181" s="90"/>
      <c r="N181" s="95"/>
      <c r="O181" s="91"/>
      <c r="P181" s="92"/>
      <c r="Q181" s="91"/>
      <c r="R181" s="91"/>
      <c r="S181" s="91"/>
      <c r="T181" s="91"/>
      <c r="U181" s="91"/>
      <c r="V181" s="91"/>
      <c r="W181" s="91">
        <f>0.1*F181</f>
        <v>1.3</v>
      </c>
      <c r="X181" s="91"/>
      <c r="Y181" s="91">
        <f>0.3*F181</f>
        <v>3.9</v>
      </c>
      <c r="Z181" s="91"/>
      <c r="AA181" s="91"/>
      <c r="AB181" s="91"/>
      <c r="AC181" s="91"/>
      <c r="AD181" s="91"/>
      <c r="AE181" s="133"/>
      <c r="AF181" s="128">
        <f t="shared" si="22"/>
        <v>37.199999999999996</v>
      </c>
      <c r="AG181" s="135"/>
      <c r="AH181" s="83"/>
      <c r="AI181" s="83"/>
      <c r="AJ181" s="83"/>
      <c r="AK181" s="60">
        <f>AF181</f>
        <v>37.199999999999996</v>
      </c>
      <c r="AL181" s="83"/>
      <c r="AM181" s="83"/>
      <c r="AN181" s="83"/>
      <c r="AO181" s="83"/>
      <c r="AP181" s="135"/>
      <c r="AQ181" s="135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60"/>
      <c r="BX181" s="60"/>
      <c r="BY181" s="60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205"/>
      <c r="CL181" s="79" t="b">
        <f t="shared" si="17"/>
        <v>1</v>
      </c>
      <c r="CN181" s="389">
        <f t="shared" si="18"/>
        <v>1</v>
      </c>
    </row>
    <row r="182" spans="1:92" ht="9.75" customHeight="1">
      <c r="A182" s="363" t="s">
        <v>333</v>
      </c>
      <c r="B182" s="284" t="s">
        <v>330</v>
      </c>
      <c r="C182" s="183">
        <v>2</v>
      </c>
      <c r="D182" s="222" t="s">
        <v>113</v>
      </c>
      <c r="E182" s="355" t="s">
        <v>404</v>
      </c>
      <c r="F182" s="166">
        <v>13</v>
      </c>
      <c r="G182" s="166" t="s">
        <v>54</v>
      </c>
      <c r="H182" s="166"/>
      <c r="I182" s="166"/>
      <c r="J182" s="166">
        <v>32</v>
      </c>
      <c r="K182" s="166">
        <v>32</v>
      </c>
      <c r="L182" s="90"/>
      <c r="M182" s="90"/>
      <c r="N182" s="91"/>
      <c r="O182" s="91"/>
      <c r="P182" s="92"/>
      <c r="Q182" s="91"/>
      <c r="R182" s="91"/>
      <c r="S182" s="91"/>
      <c r="T182" s="91"/>
      <c r="U182" s="91"/>
      <c r="V182" s="91"/>
      <c r="W182" s="91">
        <f>0.1*F182</f>
        <v>1.3</v>
      </c>
      <c r="X182" s="91"/>
      <c r="Y182" s="91">
        <f>0.3*F182</f>
        <v>3.9</v>
      </c>
      <c r="Z182" s="91"/>
      <c r="AA182" s="91"/>
      <c r="AB182" s="91"/>
      <c r="AC182" s="91"/>
      <c r="AD182" s="91"/>
      <c r="AE182" s="133"/>
      <c r="AF182" s="128">
        <f t="shared" si="22"/>
        <v>37.199999999999996</v>
      </c>
      <c r="AG182" s="135"/>
      <c r="AH182" s="83"/>
      <c r="AI182" s="83"/>
      <c r="AJ182" s="83"/>
      <c r="AK182" s="83"/>
      <c r="AL182" s="83"/>
      <c r="AM182" s="83"/>
      <c r="AN182" s="83"/>
      <c r="AO182" s="83"/>
      <c r="AP182" s="135"/>
      <c r="AQ182" s="135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92">
        <f>AF182</f>
        <v>37.199999999999996</v>
      </c>
      <c r="BO182" s="83"/>
      <c r="BP182" s="83"/>
      <c r="BQ182" s="83"/>
      <c r="BR182" s="83"/>
      <c r="BS182" s="83"/>
      <c r="BT182" s="83"/>
      <c r="BU182" s="83"/>
      <c r="BV182" s="83"/>
      <c r="BW182" s="60"/>
      <c r="BX182" s="60"/>
      <c r="BY182" s="60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205"/>
      <c r="CL182" s="79" t="b">
        <f t="shared" si="17"/>
        <v>1</v>
      </c>
      <c r="CN182" s="389">
        <f t="shared" si="18"/>
        <v>1</v>
      </c>
    </row>
    <row r="183" spans="1:92" ht="9.75" customHeight="1">
      <c r="A183" s="363" t="s">
        <v>333</v>
      </c>
      <c r="B183" s="284" t="s">
        <v>330</v>
      </c>
      <c r="C183" s="183">
        <v>3</v>
      </c>
      <c r="D183" s="223" t="s">
        <v>118</v>
      </c>
      <c r="E183" s="355" t="s">
        <v>404</v>
      </c>
      <c r="F183" s="166">
        <v>13</v>
      </c>
      <c r="G183" s="90" t="s">
        <v>54</v>
      </c>
      <c r="H183" s="90"/>
      <c r="I183" s="90"/>
      <c r="J183" s="166">
        <v>32</v>
      </c>
      <c r="K183" s="166">
        <v>32</v>
      </c>
      <c r="L183" s="90"/>
      <c r="M183" s="90"/>
      <c r="N183" s="91"/>
      <c r="O183" s="91"/>
      <c r="P183" s="92"/>
      <c r="Q183" s="91"/>
      <c r="R183" s="91"/>
      <c r="S183" s="91"/>
      <c r="T183" s="91"/>
      <c r="U183" s="91"/>
      <c r="V183" s="91"/>
      <c r="W183" s="91">
        <f aca="true" t="shared" si="24" ref="W183:W190">0.1*F183</f>
        <v>1.3</v>
      </c>
      <c r="X183" s="91"/>
      <c r="Y183" s="91">
        <f aca="true" t="shared" si="25" ref="Y183:Y190">0.3*F183</f>
        <v>3.9</v>
      </c>
      <c r="Z183" s="91"/>
      <c r="AA183" s="91"/>
      <c r="AB183" s="91"/>
      <c r="AC183" s="91"/>
      <c r="AD183" s="91"/>
      <c r="AE183" s="133"/>
      <c r="AF183" s="128">
        <f t="shared" si="22"/>
        <v>37.199999999999996</v>
      </c>
      <c r="AG183" s="135"/>
      <c r="AH183" s="60"/>
      <c r="AI183" s="83"/>
      <c r="AJ183" s="83"/>
      <c r="AK183" s="83"/>
      <c r="AL183" s="83"/>
      <c r="AM183" s="83"/>
      <c r="AN183" s="83"/>
      <c r="AO183" s="60"/>
      <c r="AP183" s="126"/>
      <c r="AQ183" s="135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60"/>
      <c r="BE183" s="83"/>
      <c r="BF183" s="60"/>
      <c r="BG183" s="83"/>
      <c r="BH183" s="83"/>
      <c r="BI183" s="83"/>
      <c r="BJ183" s="83"/>
      <c r="BK183" s="83"/>
      <c r="BL183" s="83"/>
      <c r="BM183" s="83"/>
      <c r="BN183" s="60"/>
      <c r="BO183" s="60"/>
      <c r="BP183" s="60"/>
      <c r="BQ183" s="83"/>
      <c r="BR183" s="83"/>
      <c r="BS183" s="83"/>
      <c r="BT183" s="83"/>
      <c r="BU183" s="83">
        <f>AF183</f>
        <v>37.199999999999996</v>
      </c>
      <c r="BV183" s="83"/>
      <c r="BW183" s="60"/>
      <c r="BX183" s="60"/>
      <c r="BY183" s="60"/>
      <c r="BZ183" s="83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189"/>
      <c r="CL183" s="79" t="b">
        <f t="shared" si="17"/>
        <v>1</v>
      </c>
      <c r="CN183" s="389">
        <f t="shared" si="18"/>
        <v>1</v>
      </c>
    </row>
    <row r="184" spans="1:92" ht="9.75">
      <c r="A184" s="363" t="s">
        <v>333</v>
      </c>
      <c r="B184" s="284" t="s">
        <v>330</v>
      </c>
      <c r="C184" s="183">
        <v>4</v>
      </c>
      <c r="D184" s="222" t="s">
        <v>127</v>
      </c>
      <c r="E184" s="355" t="s">
        <v>404</v>
      </c>
      <c r="F184" s="166">
        <v>13</v>
      </c>
      <c r="G184" s="90" t="s">
        <v>54</v>
      </c>
      <c r="H184" s="90"/>
      <c r="I184" s="166"/>
      <c r="J184" s="166">
        <v>32</v>
      </c>
      <c r="K184" s="166">
        <v>32</v>
      </c>
      <c r="L184" s="90"/>
      <c r="M184" s="90"/>
      <c r="N184" s="91"/>
      <c r="O184" s="91"/>
      <c r="P184" s="92"/>
      <c r="Q184" s="91"/>
      <c r="R184" s="91"/>
      <c r="S184" s="91"/>
      <c r="T184" s="91"/>
      <c r="U184" s="91"/>
      <c r="V184" s="91"/>
      <c r="W184" s="91">
        <f t="shared" si="24"/>
        <v>1.3</v>
      </c>
      <c r="X184" s="91"/>
      <c r="Y184" s="91">
        <f t="shared" si="25"/>
        <v>3.9</v>
      </c>
      <c r="Z184" s="91"/>
      <c r="AA184" s="91"/>
      <c r="AB184" s="91"/>
      <c r="AC184" s="91"/>
      <c r="AD184" s="91"/>
      <c r="AE184" s="133"/>
      <c r="AF184" s="128">
        <f t="shared" si="22"/>
        <v>37.199999999999996</v>
      </c>
      <c r="AG184" s="135"/>
      <c r="AH184" s="60"/>
      <c r="AI184" s="83"/>
      <c r="AJ184" s="83"/>
      <c r="AK184" s="83"/>
      <c r="AL184" s="83"/>
      <c r="AM184" s="83"/>
      <c r="AN184" s="83"/>
      <c r="AO184" s="60"/>
      <c r="AP184" s="126"/>
      <c r="AQ184" s="135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60"/>
      <c r="BE184" s="83"/>
      <c r="BF184" s="60"/>
      <c r="BG184" s="83"/>
      <c r="BH184" s="83"/>
      <c r="BI184" s="83"/>
      <c r="BJ184" s="83"/>
      <c r="BK184" s="83"/>
      <c r="BL184" s="83"/>
      <c r="BM184" s="83"/>
      <c r="BN184" s="60"/>
      <c r="BO184" s="60"/>
      <c r="BP184" s="60"/>
      <c r="BQ184" s="83"/>
      <c r="BR184" s="83"/>
      <c r="BS184" s="83"/>
      <c r="BT184" s="83"/>
      <c r="BU184" s="83"/>
      <c r="BV184" s="83"/>
      <c r="BW184" s="60">
        <f>AF184</f>
        <v>37.199999999999996</v>
      </c>
      <c r="BX184" s="60"/>
      <c r="BY184" s="60"/>
      <c r="BZ184" s="83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189"/>
      <c r="CL184" s="79" t="b">
        <f t="shared" si="17"/>
        <v>1</v>
      </c>
      <c r="CN184" s="389">
        <f t="shared" si="18"/>
        <v>1</v>
      </c>
    </row>
    <row r="185" spans="1:92" ht="9.75" customHeight="1">
      <c r="A185" s="363" t="s">
        <v>333</v>
      </c>
      <c r="B185" s="284" t="s">
        <v>330</v>
      </c>
      <c r="C185" s="183">
        <v>5</v>
      </c>
      <c r="D185" s="222" t="s">
        <v>254</v>
      </c>
      <c r="E185" s="355" t="s">
        <v>404</v>
      </c>
      <c r="F185" s="166">
        <v>13</v>
      </c>
      <c r="G185" s="90" t="s">
        <v>54</v>
      </c>
      <c r="H185" s="90"/>
      <c r="I185" s="166"/>
      <c r="J185" s="166">
        <v>32</v>
      </c>
      <c r="K185" s="166">
        <v>32</v>
      </c>
      <c r="L185" s="90"/>
      <c r="M185" s="90"/>
      <c r="N185" s="91"/>
      <c r="O185" s="91"/>
      <c r="P185" s="92"/>
      <c r="Q185" s="91"/>
      <c r="R185" s="91"/>
      <c r="S185" s="91"/>
      <c r="T185" s="91"/>
      <c r="U185" s="91"/>
      <c r="V185" s="91"/>
      <c r="W185" s="91">
        <f t="shared" si="24"/>
        <v>1.3</v>
      </c>
      <c r="X185" s="91"/>
      <c r="Y185" s="91">
        <f t="shared" si="25"/>
        <v>3.9</v>
      </c>
      <c r="Z185" s="91"/>
      <c r="AA185" s="91"/>
      <c r="AB185" s="91"/>
      <c r="AC185" s="91"/>
      <c r="AD185" s="91"/>
      <c r="AE185" s="133"/>
      <c r="AF185" s="128">
        <f t="shared" si="22"/>
        <v>37.199999999999996</v>
      </c>
      <c r="AG185" s="135"/>
      <c r="AH185" s="60"/>
      <c r="AI185" s="83"/>
      <c r="AJ185" s="83"/>
      <c r="AK185" s="83"/>
      <c r="AL185" s="83"/>
      <c r="AM185" s="83"/>
      <c r="AN185" s="83"/>
      <c r="AO185" s="60"/>
      <c r="AP185" s="126"/>
      <c r="AQ185" s="135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60"/>
      <c r="BE185" s="83"/>
      <c r="BF185" s="60"/>
      <c r="BG185" s="83"/>
      <c r="BH185" s="83"/>
      <c r="BI185" s="83"/>
      <c r="BJ185" s="83"/>
      <c r="BK185" s="83"/>
      <c r="BL185" s="83"/>
      <c r="BM185" s="60">
        <f>AF185</f>
        <v>37.199999999999996</v>
      </c>
      <c r="BN185" s="60"/>
      <c r="BO185" s="60"/>
      <c r="BP185" s="60"/>
      <c r="BQ185" s="83"/>
      <c r="BR185" s="83"/>
      <c r="BS185" s="83"/>
      <c r="BT185" s="83"/>
      <c r="BU185" s="83"/>
      <c r="BV185" s="83"/>
      <c r="BW185" s="60"/>
      <c r="BX185" s="60"/>
      <c r="BY185" s="60"/>
      <c r="BZ185" s="83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189"/>
      <c r="CL185" s="79" t="b">
        <f t="shared" si="17"/>
        <v>1</v>
      </c>
      <c r="CN185" s="389">
        <f t="shared" si="18"/>
        <v>1</v>
      </c>
    </row>
    <row r="186" spans="1:92" ht="9.75" customHeight="1">
      <c r="A186" s="363" t="s">
        <v>333</v>
      </c>
      <c r="B186" s="284" t="s">
        <v>330</v>
      </c>
      <c r="C186" s="183">
        <v>6</v>
      </c>
      <c r="D186" s="222" t="s">
        <v>235</v>
      </c>
      <c r="E186" s="355" t="s">
        <v>404</v>
      </c>
      <c r="F186" s="166">
        <v>13</v>
      </c>
      <c r="G186" s="90" t="s">
        <v>54</v>
      </c>
      <c r="H186" s="90"/>
      <c r="I186" s="90"/>
      <c r="J186" s="89">
        <v>80</v>
      </c>
      <c r="K186" s="69">
        <v>80</v>
      </c>
      <c r="L186" s="90"/>
      <c r="M186" s="90"/>
      <c r="N186" s="91"/>
      <c r="O186" s="91"/>
      <c r="P186" s="92"/>
      <c r="Q186" s="91"/>
      <c r="R186" s="91"/>
      <c r="S186" s="91"/>
      <c r="T186" s="91"/>
      <c r="U186" s="91"/>
      <c r="V186" s="91"/>
      <c r="W186" s="91">
        <f t="shared" si="24"/>
        <v>1.3</v>
      </c>
      <c r="X186" s="91"/>
      <c r="Y186" s="91">
        <f t="shared" si="25"/>
        <v>3.9</v>
      </c>
      <c r="Z186" s="91"/>
      <c r="AA186" s="91"/>
      <c r="AB186" s="91"/>
      <c r="AC186" s="91"/>
      <c r="AD186" s="91"/>
      <c r="AE186" s="133"/>
      <c r="AF186" s="128">
        <f t="shared" si="22"/>
        <v>85.2</v>
      </c>
      <c r="AG186" s="135"/>
      <c r="AH186" s="60"/>
      <c r="AI186" s="60">
        <f>AF186</f>
        <v>85.2</v>
      </c>
      <c r="AJ186" s="83"/>
      <c r="AK186" s="83"/>
      <c r="AL186" s="83"/>
      <c r="AM186" s="83"/>
      <c r="AN186" s="83"/>
      <c r="AO186" s="60"/>
      <c r="AP186" s="126"/>
      <c r="AQ186" s="135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60"/>
      <c r="BE186" s="83"/>
      <c r="BF186" s="60"/>
      <c r="BG186" s="83"/>
      <c r="BH186" s="83"/>
      <c r="BI186" s="83"/>
      <c r="BJ186" s="83"/>
      <c r="BK186" s="83"/>
      <c r="BL186" s="83"/>
      <c r="BM186" s="83"/>
      <c r="BN186" s="60"/>
      <c r="BO186" s="60"/>
      <c r="BP186" s="60"/>
      <c r="BQ186" s="83"/>
      <c r="BR186" s="83"/>
      <c r="BS186" s="83"/>
      <c r="BT186" s="83"/>
      <c r="BU186" s="83"/>
      <c r="BV186" s="83"/>
      <c r="BW186" s="60"/>
      <c r="BX186" s="60"/>
      <c r="BY186" s="60"/>
      <c r="BZ186" s="83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189"/>
      <c r="CL186" s="79" t="b">
        <f t="shared" si="17"/>
        <v>1</v>
      </c>
      <c r="CN186" s="389">
        <f t="shared" si="18"/>
        <v>2.5</v>
      </c>
    </row>
    <row r="187" spans="1:92" ht="9.75" customHeight="1">
      <c r="A187" s="363" t="s">
        <v>333</v>
      </c>
      <c r="B187" s="284" t="s">
        <v>330</v>
      </c>
      <c r="C187" s="183">
        <v>7</v>
      </c>
      <c r="D187" s="224" t="s">
        <v>94</v>
      </c>
      <c r="E187" s="355" t="s">
        <v>404</v>
      </c>
      <c r="F187" s="166">
        <v>13</v>
      </c>
      <c r="G187" s="90" t="s">
        <v>54</v>
      </c>
      <c r="H187" s="90"/>
      <c r="I187" s="90"/>
      <c r="J187" s="90">
        <v>32</v>
      </c>
      <c r="K187" s="166">
        <v>32</v>
      </c>
      <c r="L187" s="90"/>
      <c r="M187" s="90"/>
      <c r="N187" s="91"/>
      <c r="O187" s="91"/>
      <c r="P187" s="92"/>
      <c r="Q187" s="91"/>
      <c r="R187" s="91"/>
      <c r="S187" s="91"/>
      <c r="T187" s="91"/>
      <c r="U187" s="91"/>
      <c r="V187" s="91"/>
      <c r="W187" s="91">
        <f t="shared" si="24"/>
        <v>1.3</v>
      </c>
      <c r="X187" s="91"/>
      <c r="Y187" s="91">
        <f t="shared" si="25"/>
        <v>3.9</v>
      </c>
      <c r="Z187" s="91"/>
      <c r="AA187" s="91"/>
      <c r="AB187" s="91"/>
      <c r="AC187" s="91"/>
      <c r="AD187" s="91"/>
      <c r="AE187" s="133"/>
      <c r="AF187" s="128">
        <f t="shared" si="22"/>
        <v>37.199999999999996</v>
      </c>
      <c r="AG187" s="135"/>
      <c r="AH187" s="60"/>
      <c r="AI187" s="83"/>
      <c r="AJ187" s="83"/>
      <c r="AK187" s="83"/>
      <c r="AL187" s="83"/>
      <c r="AM187" s="83"/>
      <c r="AN187" s="83"/>
      <c r="AO187" s="60"/>
      <c r="AP187" s="126"/>
      <c r="AQ187" s="135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>
        <f>AF187</f>
        <v>37.199999999999996</v>
      </c>
      <c r="BD187" s="60"/>
      <c r="BE187" s="83"/>
      <c r="BF187" s="60"/>
      <c r="BG187" s="83"/>
      <c r="BH187" s="83"/>
      <c r="BI187" s="83"/>
      <c r="BJ187" s="83"/>
      <c r="BK187" s="83"/>
      <c r="BL187" s="83"/>
      <c r="BM187" s="83"/>
      <c r="BN187" s="60"/>
      <c r="BO187" s="60"/>
      <c r="BP187" s="60"/>
      <c r="BQ187" s="83"/>
      <c r="BR187" s="83"/>
      <c r="BS187" s="83"/>
      <c r="BT187" s="83"/>
      <c r="BU187" s="83"/>
      <c r="BV187" s="83"/>
      <c r="BW187" s="60"/>
      <c r="BX187" s="60"/>
      <c r="BY187" s="60"/>
      <c r="BZ187" s="83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189"/>
      <c r="CL187" s="79" t="b">
        <f t="shared" si="17"/>
        <v>1</v>
      </c>
      <c r="CN187" s="389">
        <f t="shared" si="18"/>
        <v>1</v>
      </c>
    </row>
    <row r="188" spans="1:92" ht="9.75" customHeight="1">
      <c r="A188" s="363" t="s">
        <v>333</v>
      </c>
      <c r="B188" s="284" t="s">
        <v>330</v>
      </c>
      <c r="C188" s="183">
        <v>8</v>
      </c>
      <c r="D188" s="230" t="s">
        <v>364</v>
      </c>
      <c r="E188" s="355" t="s">
        <v>404</v>
      </c>
      <c r="F188" s="166">
        <v>13</v>
      </c>
      <c r="G188" s="89" t="s">
        <v>54</v>
      </c>
      <c r="H188" s="89"/>
      <c r="I188" s="89"/>
      <c r="J188" s="90">
        <v>54</v>
      </c>
      <c r="K188" s="166">
        <v>54</v>
      </c>
      <c r="L188" s="89"/>
      <c r="M188" s="89"/>
      <c r="N188" s="89"/>
      <c r="O188" s="96"/>
      <c r="P188" s="92"/>
      <c r="Q188" s="97"/>
      <c r="R188" s="96"/>
      <c r="S188" s="97"/>
      <c r="T188" s="96"/>
      <c r="U188" s="96"/>
      <c r="V188" s="96"/>
      <c r="W188" s="91">
        <f t="shared" si="24"/>
        <v>1.3</v>
      </c>
      <c r="X188" s="96"/>
      <c r="Y188" s="91">
        <f t="shared" si="25"/>
        <v>3.9</v>
      </c>
      <c r="Z188" s="96"/>
      <c r="AA188" s="91"/>
      <c r="AB188" s="91"/>
      <c r="AC188" s="91"/>
      <c r="AD188" s="91"/>
      <c r="AE188" s="133"/>
      <c r="AF188" s="128">
        <f t="shared" si="22"/>
        <v>59.199999999999996</v>
      </c>
      <c r="AG188" s="135"/>
      <c r="AH188" s="60"/>
      <c r="AI188" s="83">
        <f>AF188</f>
        <v>59.199999999999996</v>
      </c>
      <c r="AJ188" s="83"/>
      <c r="AK188" s="83"/>
      <c r="AL188" s="83"/>
      <c r="AM188" s="83"/>
      <c r="AN188" s="83"/>
      <c r="AO188" s="60"/>
      <c r="AP188" s="126"/>
      <c r="AQ188" s="135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60"/>
      <c r="BE188" s="83"/>
      <c r="BF188" s="60"/>
      <c r="BG188" s="83"/>
      <c r="BH188" s="83"/>
      <c r="BI188" s="83"/>
      <c r="BJ188" s="83"/>
      <c r="BK188" s="83"/>
      <c r="BL188" s="83"/>
      <c r="BM188" s="83"/>
      <c r="BN188" s="60"/>
      <c r="BO188" s="60"/>
      <c r="BP188" s="60"/>
      <c r="BQ188" s="83"/>
      <c r="BR188" s="83"/>
      <c r="BS188" s="83"/>
      <c r="BT188" s="83"/>
      <c r="BU188" s="83"/>
      <c r="BV188" s="83"/>
      <c r="BW188" s="60"/>
      <c r="BX188" s="60"/>
      <c r="BY188" s="60"/>
      <c r="BZ188" s="83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189"/>
      <c r="CL188" s="79" t="b">
        <f t="shared" si="17"/>
        <v>1</v>
      </c>
      <c r="CN188" s="389">
        <f t="shared" si="18"/>
        <v>1.6875</v>
      </c>
    </row>
    <row r="189" spans="1:92" ht="9.75" customHeight="1">
      <c r="A189" s="363" t="s">
        <v>333</v>
      </c>
      <c r="B189" s="284" t="s">
        <v>330</v>
      </c>
      <c r="C189" s="183">
        <v>9</v>
      </c>
      <c r="D189" s="230" t="s">
        <v>319</v>
      </c>
      <c r="E189" s="355" t="s">
        <v>404</v>
      </c>
      <c r="F189" s="166">
        <v>13</v>
      </c>
      <c r="G189" s="89" t="s">
        <v>54</v>
      </c>
      <c r="H189" s="89"/>
      <c r="I189" s="89"/>
      <c r="J189" s="90">
        <v>72</v>
      </c>
      <c r="K189" s="166">
        <v>72</v>
      </c>
      <c r="L189" s="89"/>
      <c r="M189" s="89"/>
      <c r="N189" s="89"/>
      <c r="O189" s="96"/>
      <c r="P189" s="92"/>
      <c r="Q189" s="97"/>
      <c r="R189" s="96"/>
      <c r="S189" s="97"/>
      <c r="T189" s="96"/>
      <c r="U189" s="96"/>
      <c r="V189" s="96"/>
      <c r="W189" s="91">
        <f>0.1*F189</f>
        <v>1.3</v>
      </c>
      <c r="X189" s="96"/>
      <c r="Y189" s="91">
        <f>0.3*F189</f>
        <v>3.9</v>
      </c>
      <c r="Z189" s="96"/>
      <c r="AA189" s="91"/>
      <c r="AB189" s="91"/>
      <c r="AC189" s="91"/>
      <c r="AD189" s="91"/>
      <c r="AE189" s="133"/>
      <c r="AF189" s="128">
        <f>SUM(I189,K189,M189:AE189)</f>
        <v>77.2</v>
      </c>
      <c r="AG189" s="135"/>
      <c r="AH189" s="60"/>
      <c r="AI189" s="83"/>
      <c r="AJ189" s="83"/>
      <c r="AK189" s="83"/>
      <c r="AL189" s="83"/>
      <c r="AM189" s="83"/>
      <c r="AN189" s="83"/>
      <c r="AO189" s="60"/>
      <c r="AP189" s="126"/>
      <c r="AQ189" s="135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60"/>
      <c r="BE189" s="83"/>
      <c r="BF189" s="60"/>
      <c r="BG189" s="83"/>
      <c r="BH189" s="83"/>
      <c r="BI189" s="83"/>
      <c r="BJ189" s="83"/>
      <c r="BK189" s="83"/>
      <c r="BL189" s="83"/>
      <c r="BM189" s="83"/>
      <c r="BN189" s="60"/>
      <c r="BO189" s="60"/>
      <c r="BP189" s="60"/>
      <c r="BQ189" s="83"/>
      <c r="BR189" s="83"/>
      <c r="BS189" s="83"/>
      <c r="BT189" s="83"/>
      <c r="BU189" s="83"/>
      <c r="BV189" s="83"/>
      <c r="BW189" s="60"/>
      <c r="BX189" s="60"/>
      <c r="BY189" s="60"/>
      <c r="BZ189" s="83"/>
      <c r="CA189" s="60"/>
      <c r="CB189" s="60"/>
      <c r="CC189" s="60"/>
      <c r="CD189" s="60"/>
      <c r="CE189" s="60">
        <f>AF189</f>
        <v>77.2</v>
      </c>
      <c r="CF189" s="60"/>
      <c r="CG189" s="60"/>
      <c r="CH189" s="60"/>
      <c r="CI189" s="60"/>
      <c r="CJ189" s="60"/>
      <c r="CK189" s="189"/>
      <c r="CL189" s="79" t="b">
        <f t="shared" si="17"/>
        <v>1</v>
      </c>
      <c r="CN189" s="389">
        <f t="shared" si="18"/>
        <v>2.25</v>
      </c>
    </row>
    <row r="190" spans="1:92" ht="9.75" customHeight="1">
      <c r="A190" s="363" t="s">
        <v>333</v>
      </c>
      <c r="B190" s="284" t="s">
        <v>330</v>
      </c>
      <c r="C190" s="183">
        <v>10</v>
      </c>
      <c r="D190" s="224" t="s">
        <v>255</v>
      </c>
      <c r="E190" s="355" t="s">
        <v>404</v>
      </c>
      <c r="F190" s="166">
        <v>13</v>
      </c>
      <c r="G190" s="89" t="s">
        <v>54</v>
      </c>
      <c r="H190" s="90"/>
      <c r="I190" s="166"/>
      <c r="J190" s="166">
        <v>54</v>
      </c>
      <c r="K190" s="166">
        <v>54</v>
      </c>
      <c r="L190" s="90"/>
      <c r="M190" s="90"/>
      <c r="N190" s="91"/>
      <c r="O190" s="91"/>
      <c r="P190" s="92"/>
      <c r="Q190" s="91"/>
      <c r="R190" s="91"/>
      <c r="S190" s="91"/>
      <c r="T190" s="91"/>
      <c r="U190" s="91"/>
      <c r="V190" s="91"/>
      <c r="W190" s="91">
        <f t="shared" si="24"/>
        <v>1.3</v>
      </c>
      <c r="X190" s="91"/>
      <c r="Y190" s="91">
        <f t="shared" si="25"/>
        <v>3.9</v>
      </c>
      <c r="Z190" s="91"/>
      <c r="AA190" s="91"/>
      <c r="AB190" s="91"/>
      <c r="AC190" s="91"/>
      <c r="AD190" s="91"/>
      <c r="AE190" s="133"/>
      <c r="AF190" s="128">
        <f t="shared" si="22"/>
        <v>59.199999999999996</v>
      </c>
      <c r="AG190" s="126"/>
      <c r="AH190" s="60"/>
      <c r="AI190" s="83"/>
      <c r="AJ190" s="83"/>
      <c r="AK190" s="83"/>
      <c r="AL190" s="83"/>
      <c r="AM190" s="83"/>
      <c r="AN190" s="83"/>
      <c r="AO190" s="60"/>
      <c r="AP190" s="126"/>
      <c r="AQ190" s="135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60"/>
      <c r="BE190" s="83"/>
      <c r="BF190" s="60"/>
      <c r="BG190" s="83"/>
      <c r="BH190" s="83"/>
      <c r="BI190" s="83">
        <f>AF190</f>
        <v>59.199999999999996</v>
      </c>
      <c r="BJ190" s="83"/>
      <c r="BK190" s="83"/>
      <c r="BL190" s="83"/>
      <c r="BM190" s="83"/>
      <c r="BN190" s="60"/>
      <c r="BO190" s="60"/>
      <c r="BP190" s="60"/>
      <c r="BQ190" s="83"/>
      <c r="BR190" s="83"/>
      <c r="BS190" s="83"/>
      <c r="BT190" s="83"/>
      <c r="BU190" s="83"/>
      <c r="BV190" s="83"/>
      <c r="BW190" s="60"/>
      <c r="BX190" s="60"/>
      <c r="BY190" s="60"/>
      <c r="BZ190" s="83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189"/>
      <c r="CL190" s="79" t="b">
        <f t="shared" si="17"/>
        <v>1</v>
      </c>
      <c r="CN190" s="389">
        <f t="shared" si="18"/>
        <v>1.6875</v>
      </c>
    </row>
    <row r="191" spans="1:92" ht="9.75" customHeight="1">
      <c r="A191" s="363" t="s">
        <v>333</v>
      </c>
      <c r="B191" s="284" t="s">
        <v>330</v>
      </c>
      <c r="C191" s="183">
        <v>11</v>
      </c>
      <c r="D191" s="229" t="s">
        <v>84</v>
      </c>
      <c r="E191" s="355" t="s">
        <v>404</v>
      </c>
      <c r="F191" s="166">
        <v>13</v>
      </c>
      <c r="G191" s="89" t="s">
        <v>54</v>
      </c>
      <c r="H191" s="90"/>
      <c r="I191" s="166"/>
      <c r="J191" s="90">
        <v>32</v>
      </c>
      <c r="K191" s="90">
        <v>32</v>
      </c>
      <c r="L191" s="90"/>
      <c r="M191" s="90"/>
      <c r="N191" s="91"/>
      <c r="O191" s="91"/>
      <c r="P191" s="92"/>
      <c r="Q191" s="91"/>
      <c r="R191" s="91"/>
      <c r="S191" s="91"/>
      <c r="T191" s="91"/>
      <c r="U191" s="91"/>
      <c r="V191" s="91"/>
      <c r="W191" s="91"/>
      <c r="X191" s="91">
        <v>1.3</v>
      </c>
      <c r="Y191" s="91"/>
      <c r="Z191" s="91"/>
      <c r="AA191" s="91"/>
      <c r="AB191" s="91"/>
      <c r="AC191" s="91"/>
      <c r="AD191" s="91"/>
      <c r="AE191" s="133"/>
      <c r="AF191" s="128">
        <f t="shared" si="22"/>
        <v>33.3</v>
      </c>
      <c r="AG191" s="135"/>
      <c r="AH191" s="60"/>
      <c r="AI191" s="83"/>
      <c r="AJ191" s="83"/>
      <c r="AK191" s="83"/>
      <c r="AL191" s="83"/>
      <c r="AM191" s="83"/>
      <c r="AN191" s="83"/>
      <c r="AO191" s="60"/>
      <c r="AP191" s="126"/>
      <c r="AQ191" s="135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60"/>
      <c r="BE191" s="83"/>
      <c r="BF191" s="60"/>
      <c r="BG191" s="83"/>
      <c r="BH191" s="83"/>
      <c r="BI191" s="83"/>
      <c r="BJ191" s="83"/>
      <c r="BK191" s="83"/>
      <c r="BL191" s="83"/>
      <c r="BM191" s="83"/>
      <c r="BN191" s="60"/>
      <c r="BO191" s="60"/>
      <c r="BP191" s="60"/>
      <c r="BQ191" s="83"/>
      <c r="BR191" s="83"/>
      <c r="BS191" s="83"/>
      <c r="BT191" s="83"/>
      <c r="BU191" s="83"/>
      <c r="BV191" s="83"/>
      <c r="BW191" s="60"/>
      <c r="BX191" s="60"/>
      <c r="BY191" s="60"/>
      <c r="BZ191" s="83"/>
      <c r="CA191" s="60"/>
      <c r="CB191" s="60"/>
      <c r="CC191" s="60"/>
      <c r="CD191" s="60">
        <f>AF191</f>
        <v>33.3</v>
      </c>
      <c r="CE191" s="60"/>
      <c r="CF191" s="60"/>
      <c r="CG191" s="60"/>
      <c r="CH191" s="60"/>
      <c r="CI191" s="60"/>
      <c r="CJ191" s="60"/>
      <c r="CK191" s="189"/>
      <c r="CL191" s="79" t="b">
        <f t="shared" si="17"/>
        <v>1</v>
      </c>
      <c r="CN191" s="389">
        <f t="shared" si="18"/>
        <v>1</v>
      </c>
    </row>
    <row r="192" spans="1:92" s="280" customFormat="1" ht="9.75" customHeight="1">
      <c r="A192" s="363" t="s">
        <v>333</v>
      </c>
      <c r="B192" s="284" t="s">
        <v>330</v>
      </c>
      <c r="C192" s="218"/>
      <c r="D192" s="225"/>
      <c r="E192" s="352" t="s">
        <v>202</v>
      </c>
      <c r="F192" s="81"/>
      <c r="G192" s="81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124"/>
      <c r="AF192" s="127"/>
      <c r="AG192" s="276"/>
      <c r="AH192" s="277"/>
      <c r="AI192" s="277"/>
      <c r="AJ192" s="277"/>
      <c r="AK192" s="277"/>
      <c r="AL192" s="277"/>
      <c r="AM192" s="277"/>
      <c r="AN192" s="277"/>
      <c r="AO192" s="277"/>
      <c r="AP192" s="277"/>
      <c r="AQ192" s="277"/>
      <c r="AR192" s="277"/>
      <c r="AS192" s="277"/>
      <c r="AT192" s="277"/>
      <c r="AU192" s="277"/>
      <c r="AV192" s="277"/>
      <c r="AW192" s="277"/>
      <c r="AX192" s="277"/>
      <c r="AY192" s="277"/>
      <c r="AZ192" s="277"/>
      <c r="BA192" s="277"/>
      <c r="BB192" s="277"/>
      <c r="BC192" s="277"/>
      <c r="BD192" s="277"/>
      <c r="BE192" s="277"/>
      <c r="BF192" s="277"/>
      <c r="BG192" s="277"/>
      <c r="BH192" s="277"/>
      <c r="BI192" s="277"/>
      <c r="BJ192" s="277"/>
      <c r="BK192" s="277"/>
      <c r="BL192" s="277"/>
      <c r="BM192" s="277"/>
      <c r="BN192" s="277"/>
      <c r="BO192" s="277"/>
      <c r="BP192" s="277"/>
      <c r="BQ192" s="277"/>
      <c r="BR192" s="277"/>
      <c r="BS192" s="277"/>
      <c r="BT192" s="277"/>
      <c r="BU192" s="277"/>
      <c r="BV192" s="277"/>
      <c r="BW192" s="277"/>
      <c r="BX192" s="277"/>
      <c r="BY192" s="277"/>
      <c r="BZ192" s="277"/>
      <c r="CA192" s="277"/>
      <c r="CB192" s="277"/>
      <c r="CC192" s="277"/>
      <c r="CD192" s="277"/>
      <c r="CE192" s="277"/>
      <c r="CF192" s="277"/>
      <c r="CG192" s="277"/>
      <c r="CH192" s="277"/>
      <c r="CI192" s="277"/>
      <c r="CJ192" s="277"/>
      <c r="CK192" s="278"/>
      <c r="CL192" s="79" t="b">
        <f t="shared" si="17"/>
        <v>1</v>
      </c>
      <c r="CN192" s="389">
        <f t="shared" si="18"/>
        <v>0</v>
      </c>
    </row>
    <row r="193" spans="1:92" ht="9.75" customHeight="1">
      <c r="A193" s="363" t="s">
        <v>333</v>
      </c>
      <c r="B193" s="284" t="s">
        <v>330</v>
      </c>
      <c r="C193" s="183">
        <v>1</v>
      </c>
      <c r="D193" s="224" t="s">
        <v>85</v>
      </c>
      <c r="E193" s="355" t="s">
        <v>202</v>
      </c>
      <c r="F193" s="166">
        <v>17</v>
      </c>
      <c r="G193" s="166" t="s">
        <v>54</v>
      </c>
      <c r="H193" s="166"/>
      <c r="I193" s="166"/>
      <c r="J193" s="166">
        <v>32</v>
      </c>
      <c r="K193" s="166">
        <v>32</v>
      </c>
      <c r="L193" s="90"/>
      <c r="M193" s="90"/>
      <c r="N193" s="90"/>
      <c r="O193" s="91"/>
      <c r="P193" s="92"/>
      <c r="Q193" s="91"/>
      <c r="R193" s="91"/>
      <c r="S193" s="91"/>
      <c r="T193" s="91"/>
      <c r="U193" s="91"/>
      <c r="V193" s="91"/>
      <c r="W193" s="91">
        <f aca="true" t="shared" si="26" ref="W193:W199">0.1*F193</f>
        <v>1.7000000000000002</v>
      </c>
      <c r="X193" s="91"/>
      <c r="Y193" s="91">
        <f aca="true" t="shared" si="27" ref="Y193:Y199">0.3*F193</f>
        <v>5.1</v>
      </c>
      <c r="Z193" s="91"/>
      <c r="AA193" s="91"/>
      <c r="AB193" s="91"/>
      <c r="AC193" s="91"/>
      <c r="AD193" s="91"/>
      <c r="AE193" s="133"/>
      <c r="AF193" s="128">
        <f t="shared" si="22"/>
        <v>38.800000000000004</v>
      </c>
      <c r="AG193" s="135"/>
      <c r="AH193" s="83"/>
      <c r="AI193" s="83"/>
      <c r="AJ193" s="83"/>
      <c r="AK193" s="60">
        <f>AF193</f>
        <v>38.800000000000004</v>
      </c>
      <c r="AL193" s="83"/>
      <c r="AM193" s="83"/>
      <c r="AN193" s="83"/>
      <c r="AO193" s="83"/>
      <c r="AP193" s="135"/>
      <c r="AQ193" s="135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60"/>
      <c r="BX193" s="60"/>
      <c r="BY193" s="60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205"/>
      <c r="CL193" s="79" t="b">
        <f t="shared" si="17"/>
        <v>1</v>
      </c>
      <c r="CN193" s="389">
        <f t="shared" si="18"/>
        <v>1</v>
      </c>
    </row>
    <row r="194" spans="1:92" ht="9.75" customHeight="1">
      <c r="A194" s="363" t="s">
        <v>333</v>
      </c>
      <c r="B194" s="284" t="s">
        <v>330</v>
      </c>
      <c r="C194" s="183">
        <v>2</v>
      </c>
      <c r="D194" s="222" t="s">
        <v>113</v>
      </c>
      <c r="E194" s="355" t="s">
        <v>202</v>
      </c>
      <c r="F194" s="166">
        <v>17</v>
      </c>
      <c r="G194" s="166" t="s">
        <v>54</v>
      </c>
      <c r="H194" s="166"/>
      <c r="I194" s="166"/>
      <c r="J194" s="166">
        <v>32</v>
      </c>
      <c r="K194" s="166">
        <v>32</v>
      </c>
      <c r="L194" s="90"/>
      <c r="M194" s="90"/>
      <c r="N194" s="90"/>
      <c r="O194" s="91"/>
      <c r="P194" s="92"/>
      <c r="Q194" s="91"/>
      <c r="R194" s="91"/>
      <c r="S194" s="91"/>
      <c r="T194" s="91"/>
      <c r="U194" s="91"/>
      <c r="V194" s="91"/>
      <c r="W194" s="91">
        <f t="shared" si="26"/>
        <v>1.7000000000000002</v>
      </c>
      <c r="X194" s="91"/>
      <c r="Y194" s="91">
        <f t="shared" si="27"/>
        <v>5.1</v>
      </c>
      <c r="Z194" s="91"/>
      <c r="AA194" s="91"/>
      <c r="AB194" s="91"/>
      <c r="AC194" s="91"/>
      <c r="AD194" s="91"/>
      <c r="AE194" s="133"/>
      <c r="AF194" s="128">
        <f t="shared" si="22"/>
        <v>38.800000000000004</v>
      </c>
      <c r="AG194" s="135"/>
      <c r="AH194" s="60">
        <f>AF194</f>
        <v>38.800000000000004</v>
      </c>
      <c r="AI194" s="83"/>
      <c r="AJ194" s="83"/>
      <c r="AK194" s="83"/>
      <c r="AL194" s="83"/>
      <c r="AM194" s="83"/>
      <c r="AN194" s="83"/>
      <c r="AO194" s="83"/>
      <c r="AP194" s="135"/>
      <c r="AQ194" s="135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60"/>
      <c r="BX194" s="60"/>
      <c r="BY194" s="60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205"/>
      <c r="CL194" s="79" t="b">
        <f t="shared" si="17"/>
        <v>1</v>
      </c>
      <c r="CN194" s="389">
        <f t="shared" si="18"/>
        <v>1</v>
      </c>
    </row>
    <row r="195" spans="1:92" ht="9.75" customHeight="1">
      <c r="A195" s="363" t="s">
        <v>333</v>
      </c>
      <c r="B195" s="284" t="s">
        <v>330</v>
      </c>
      <c r="C195" s="183">
        <v>3</v>
      </c>
      <c r="D195" s="326" t="s">
        <v>118</v>
      </c>
      <c r="E195" s="355" t="s">
        <v>202</v>
      </c>
      <c r="F195" s="166">
        <v>17</v>
      </c>
      <c r="G195" s="166" t="s">
        <v>54</v>
      </c>
      <c r="H195" s="166"/>
      <c r="I195" s="166"/>
      <c r="J195" s="166">
        <v>32</v>
      </c>
      <c r="K195" s="166">
        <v>32</v>
      </c>
      <c r="L195" s="90"/>
      <c r="M195" s="90"/>
      <c r="N195" s="90"/>
      <c r="O195" s="91"/>
      <c r="P195" s="92"/>
      <c r="Q195" s="91"/>
      <c r="R195" s="91"/>
      <c r="S195" s="91"/>
      <c r="T195" s="91"/>
      <c r="U195" s="91"/>
      <c r="V195" s="91"/>
      <c r="W195" s="91">
        <f t="shared" si="26"/>
        <v>1.7000000000000002</v>
      </c>
      <c r="X195" s="91"/>
      <c r="Y195" s="91">
        <f t="shared" si="27"/>
        <v>5.1</v>
      </c>
      <c r="Z195" s="91"/>
      <c r="AA195" s="91"/>
      <c r="AB195" s="91"/>
      <c r="AC195" s="91"/>
      <c r="AD195" s="91"/>
      <c r="AE195" s="133"/>
      <c r="AF195" s="128">
        <f t="shared" si="22"/>
        <v>38.800000000000004</v>
      </c>
      <c r="AG195" s="135"/>
      <c r="AH195" s="83"/>
      <c r="AI195" s="83"/>
      <c r="AJ195" s="83"/>
      <c r="AK195" s="83"/>
      <c r="AL195" s="83"/>
      <c r="AM195" s="83"/>
      <c r="AN195" s="83"/>
      <c r="AO195" s="83"/>
      <c r="AP195" s="135"/>
      <c r="AQ195" s="135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>
        <f>AF195</f>
        <v>38.800000000000004</v>
      </c>
      <c r="BV195" s="83"/>
      <c r="BW195" s="60"/>
      <c r="BX195" s="60"/>
      <c r="BY195" s="60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205"/>
      <c r="CL195" s="79" t="b">
        <f t="shared" si="17"/>
        <v>1</v>
      </c>
      <c r="CN195" s="389">
        <f t="shared" si="18"/>
        <v>1</v>
      </c>
    </row>
    <row r="196" spans="1:92" ht="9.75">
      <c r="A196" s="363" t="s">
        <v>333</v>
      </c>
      <c r="B196" s="284" t="s">
        <v>330</v>
      </c>
      <c r="C196" s="183">
        <v>4</v>
      </c>
      <c r="D196" s="229" t="s">
        <v>127</v>
      </c>
      <c r="E196" s="355" t="s">
        <v>202</v>
      </c>
      <c r="F196" s="166">
        <v>17</v>
      </c>
      <c r="G196" s="166" t="s">
        <v>54</v>
      </c>
      <c r="H196" s="166"/>
      <c r="I196" s="166"/>
      <c r="J196" s="166">
        <v>32</v>
      </c>
      <c r="K196" s="166">
        <v>32</v>
      </c>
      <c r="L196" s="90"/>
      <c r="M196" s="90"/>
      <c r="N196" s="90"/>
      <c r="O196" s="91"/>
      <c r="P196" s="92"/>
      <c r="Q196" s="91"/>
      <c r="R196" s="91"/>
      <c r="S196" s="91"/>
      <c r="T196" s="91"/>
      <c r="U196" s="91"/>
      <c r="V196" s="91"/>
      <c r="W196" s="91">
        <f t="shared" si="26"/>
        <v>1.7000000000000002</v>
      </c>
      <c r="X196" s="91"/>
      <c r="Y196" s="91">
        <f t="shared" si="27"/>
        <v>5.1</v>
      </c>
      <c r="Z196" s="91"/>
      <c r="AA196" s="91"/>
      <c r="AB196" s="91"/>
      <c r="AC196" s="91"/>
      <c r="AD196" s="91"/>
      <c r="AE196" s="133"/>
      <c r="AF196" s="128">
        <f t="shared" si="22"/>
        <v>38.800000000000004</v>
      </c>
      <c r="AG196" s="135"/>
      <c r="AH196" s="83"/>
      <c r="AI196" s="83"/>
      <c r="AJ196" s="83"/>
      <c r="AK196" s="83"/>
      <c r="AL196" s="83"/>
      <c r="AM196" s="83"/>
      <c r="AN196" s="83"/>
      <c r="AO196" s="83"/>
      <c r="AP196" s="135"/>
      <c r="AQ196" s="135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60">
        <f>AF196</f>
        <v>38.800000000000004</v>
      </c>
      <c r="BX196" s="60"/>
      <c r="BY196" s="60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205"/>
      <c r="CL196" s="79" t="b">
        <f t="shared" si="17"/>
        <v>1</v>
      </c>
      <c r="CN196" s="389">
        <f t="shared" si="18"/>
        <v>1</v>
      </c>
    </row>
    <row r="197" spans="1:92" ht="9.75" customHeight="1">
      <c r="A197" s="363" t="s">
        <v>333</v>
      </c>
      <c r="B197" s="284" t="s">
        <v>330</v>
      </c>
      <c r="C197" s="183">
        <v>5</v>
      </c>
      <c r="D197" s="229" t="s">
        <v>94</v>
      </c>
      <c r="E197" s="355" t="s">
        <v>202</v>
      </c>
      <c r="F197" s="166">
        <v>17</v>
      </c>
      <c r="G197" s="90" t="s">
        <v>54</v>
      </c>
      <c r="H197" s="90"/>
      <c r="I197" s="90"/>
      <c r="J197" s="90">
        <v>32</v>
      </c>
      <c r="K197" s="90">
        <v>32</v>
      </c>
      <c r="L197" s="90"/>
      <c r="M197" s="90"/>
      <c r="N197" s="90"/>
      <c r="O197" s="91"/>
      <c r="P197" s="92"/>
      <c r="Q197" s="91"/>
      <c r="R197" s="91"/>
      <c r="S197" s="91"/>
      <c r="T197" s="91"/>
      <c r="U197" s="91"/>
      <c r="V197" s="91"/>
      <c r="W197" s="91">
        <f t="shared" si="26"/>
        <v>1.7000000000000002</v>
      </c>
      <c r="X197" s="91"/>
      <c r="Y197" s="91">
        <f t="shared" si="27"/>
        <v>5.1</v>
      </c>
      <c r="Z197" s="91"/>
      <c r="AA197" s="91"/>
      <c r="AB197" s="91"/>
      <c r="AC197" s="91"/>
      <c r="AD197" s="91"/>
      <c r="AE197" s="133"/>
      <c r="AF197" s="128">
        <f t="shared" si="22"/>
        <v>38.800000000000004</v>
      </c>
      <c r="AG197" s="135"/>
      <c r="AH197" s="83"/>
      <c r="AI197" s="83"/>
      <c r="AJ197" s="83"/>
      <c r="AK197" s="83"/>
      <c r="AL197" s="83"/>
      <c r="AM197" s="83"/>
      <c r="AN197" s="83"/>
      <c r="AO197" s="83"/>
      <c r="AP197" s="135"/>
      <c r="AQ197" s="135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>
        <f>AF197</f>
        <v>38.800000000000004</v>
      </c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60"/>
      <c r="BX197" s="60"/>
      <c r="BY197" s="60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205"/>
      <c r="CL197" s="79" t="b">
        <f t="shared" si="17"/>
        <v>1</v>
      </c>
      <c r="CN197" s="389">
        <f t="shared" si="18"/>
        <v>1</v>
      </c>
    </row>
    <row r="198" spans="1:92" ht="9.75" customHeight="1">
      <c r="A198" s="363" t="s">
        <v>333</v>
      </c>
      <c r="B198" s="284" t="s">
        <v>330</v>
      </c>
      <c r="C198" s="183">
        <v>6</v>
      </c>
      <c r="D198" s="224" t="s">
        <v>255</v>
      </c>
      <c r="E198" s="355" t="s">
        <v>202</v>
      </c>
      <c r="F198" s="166">
        <v>17</v>
      </c>
      <c r="G198" s="89" t="s">
        <v>54</v>
      </c>
      <c r="H198" s="90"/>
      <c r="I198" s="166"/>
      <c r="J198" s="166">
        <v>54</v>
      </c>
      <c r="K198" s="166">
        <v>54</v>
      </c>
      <c r="L198" s="90"/>
      <c r="M198" s="90"/>
      <c r="N198" s="91"/>
      <c r="O198" s="91"/>
      <c r="P198" s="92"/>
      <c r="Q198" s="91"/>
      <c r="R198" s="91"/>
      <c r="S198" s="91"/>
      <c r="T198" s="91"/>
      <c r="U198" s="91"/>
      <c r="V198" s="91"/>
      <c r="W198" s="91">
        <f t="shared" si="26"/>
        <v>1.7000000000000002</v>
      </c>
      <c r="X198" s="91"/>
      <c r="Y198" s="91">
        <f t="shared" si="27"/>
        <v>5.1</v>
      </c>
      <c r="Z198" s="91"/>
      <c r="AA198" s="91"/>
      <c r="AB198" s="91"/>
      <c r="AC198" s="91"/>
      <c r="AD198" s="91"/>
      <c r="AE198" s="133"/>
      <c r="AF198" s="128">
        <f>SUM(I198,K198,M198:AE198)</f>
        <v>60.800000000000004</v>
      </c>
      <c r="AG198" s="126"/>
      <c r="AH198" s="60"/>
      <c r="AI198" s="83"/>
      <c r="AJ198" s="83"/>
      <c r="AK198" s="83"/>
      <c r="AL198" s="83"/>
      <c r="AM198" s="83"/>
      <c r="AN198" s="83"/>
      <c r="AO198" s="60"/>
      <c r="AP198" s="126"/>
      <c r="AQ198" s="135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60"/>
      <c r="BE198" s="83"/>
      <c r="BF198" s="60"/>
      <c r="BG198" s="83"/>
      <c r="BH198" s="83"/>
      <c r="BI198" s="83">
        <f>AF198</f>
        <v>60.800000000000004</v>
      </c>
      <c r="BJ198" s="83"/>
      <c r="BK198" s="83"/>
      <c r="BL198" s="83"/>
      <c r="BM198" s="83"/>
      <c r="BN198" s="60"/>
      <c r="BO198" s="60"/>
      <c r="BP198" s="60"/>
      <c r="BQ198" s="83"/>
      <c r="BR198" s="83"/>
      <c r="BS198" s="83"/>
      <c r="BT198" s="83"/>
      <c r="BU198" s="83"/>
      <c r="BV198" s="83"/>
      <c r="BW198" s="60"/>
      <c r="BX198" s="60"/>
      <c r="BY198" s="60"/>
      <c r="BZ198" s="83"/>
      <c r="CA198" s="60"/>
      <c r="CB198" s="60"/>
      <c r="CC198" s="60"/>
      <c r="CD198" s="60"/>
      <c r="CE198" s="60"/>
      <c r="CF198" s="60"/>
      <c r="CG198" s="60"/>
      <c r="CH198" s="83"/>
      <c r="CI198" s="83"/>
      <c r="CJ198" s="83"/>
      <c r="CK198" s="205"/>
      <c r="CL198" s="79" t="b">
        <f t="shared" si="17"/>
        <v>1</v>
      </c>
      <c r="CN198" s="389">
        <f t="shared" si="18"/>
        <v>1.6875</v>
      </c>
    </row>
    <row r="199" spans="1:92" ht="9.75" customHeight="1">
      <c r="A199" s="363" t="s">
        <v>333</v>
      </c>
      <c r="B199" s="284" t="s">
        <v>330</v>
      </c>
      <c r="C199" s="183">
        <v>7</v>
      </c>
      <c r="D199" s="319" t="s">
        <v>163</v>
      </c>
      <c r="E199" s="355" t="s">
        <v>202</v>
      </c>
      <c r="F199" s="166">
        <v>17</v>
      </c>
      <c r="G199" s="90" t="s">
        <v>54</v>
      </c>
      <c r="H199" s="90"/>
      <c r="I199" s="90"/>
      <c r="J199" s="90">
        <v>54</v>
      </c>
      <c r="K199" s="90">
        <v>54</v>
      </c>
      <c r="L199" s="90"/>
      <c r="M199" s="90"/>
      <c r="N199" s="90"/>
      <c r="O199" s="91"/>
      <c r="P199" s="92"/>
      <c r="Q199" s="91"/>
      <c r="R199" s="91"/>
      <c r="S199" s="91"/>
      <c r="T199" s="91"/>
      <c r="U199" s="91"/>
      <c r="V199" s="91"/>
      <c r="W199" s="91">
        <f t="shared" si="26"/>
        <v>1.7000000000000002</v>
      </c>
      <c r="X199" s="91"/>
      <c r="Y199" s="91">
        <f t="shared" si="27"/>
        <v>5.1</v>
      </c>
      <c r="Z199" s="91"/>
      <c r="AA199" s="91"/>
      <c r="AB199" s="91"/>
      <c r="AC199" s="91"/>
      <c r="AD199" s="91"/>
      <c r="AE199" s="133"/>
      <c r="AF199" s="128">
        <f t="shared" si="22"/>
        <v>60.800000000000004</v>
      </c>
      <c r="AG199" s="135"/>
      <c r="AH199" s="83"/>
      <c r="AI199" s="83"/>
      <c r="AJ199" s="83"/>
      <c r="AK199" s="83"/>
      <c r="AL199" s="83"/>
      <c r="AM199" s="83"/>
      <c r="AN199" s="83"/>
      <c r="AO199" s="83"/>
      <c r="AP199" s="135"/>
      <c r="AQ199" s="135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60">
        <f>AF199</f>
        <v>60.800000000000004</v>
      </c>
      <c r="BN199" s="83"/>
      <c r="BO199" s="83"/>
      <c r="BP199" s="83"/>
      <c r="BQ199" s="83"/>
      <c r="BR199" s="83"/>
      <c r="BS199" s="83"/>
      <c r="BT199" s="83"/>
      <c r="BU199" s="83"/>
      <c r="BV199" s="83"/>
      <c r="BW199" s="60"/>
      <c r="BX199" s="60"/>
      <c r="BY199" s="60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205"/>
      <c r="CL199" s="79" t="b">
        <f aca="true" t="shared" si="28" ref="CL199:CL262">SUM(AG199:CK199)=AF199</f>
        <v>1</v>
      </c>
      <c r="CN199" s="389">
        <f t="shared" si="18"/>
        <v>1.6875</v>
      </c>
    </row>
    <row r="200" spans="1:92" ht="9.75" customHeight="1">
      <c r="A200" s="363" t="s">
        <v>333</v>
      </c>
      <c r="B200" s="284" t="s">
        <v>330</v>
      </c>
      <c r="C200" s="183">
        <v>8</v>
      </c>
      <c r="D200" s="319" t="s">
        <v>162</v>
      </c>
      <c r="E200" s="355" t="s">
        <v>202</v>
      </c>
      <c r="F200" s="166">
        <v>17</v>
      </c>
      <c r="G200" s="90" t="s">
        <v>54</v>
      </c>
      <c r="H200" s="90"/>
      <c r="I200" s="90"/>
      <c r="J200" s="90">
        <v>46</v>
      </c>
      <c r="K200" s="90">
        <v>46</v>
      </c>
      <c r="L200" s="90">
        <v>8</v>
      </c>
      <c r="M200" s="90">
        <v>8</v>
      </c>
      <c r="N200" s="90"/>
      <c r="O200" s="91"/>
      <c r="P200" s="92"/>
      <c r="Q200" s="91"/>
      <c r="R200" s="91"/>
      <c r="S200" s="91"/>
      <c r="T200" s="91"/>
      <c r="U200" s="91"/>
      <c r="V200" s="91"/>
      <c r="W200" s="91">
        <v>1.5</v>
      </c>
      <c r="X200" s="91"/>
      <c r="Y200" s="91">
        <v>5.1</v>
      </c>
      <c r="Z200" s="91"/>
      <c r="AA200" s="91"/>
      <c r="AB200" s="91"/>
      <c r="AC200" s="91"/>
      <c r="AD200" s="91"/>
      <c r="AE200" s="133"/>
      <c r="AF200" s="128">
        <f t="shared" si="22"/>
        <v>60.6</v>
      </c>
      <c r="AG200" s="135"/>
      <c r="AH200" s="83"/>
      <c r="AI200" s="60">
        <f>AF200</f>
        <v>60.6</v>
      </c>
      <c r="AJ200" s="83"/>
      <c r="AK200" s="83"/>
      <c r="AL200" s="83"/>
      <c r="AM200" s="83"/>
      <c r="AN200" s="83"/>
      <c r="AO200" s="83"/>
      <c r="AP200" s="135"/>
      <c r="AQ200" s="135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60"/>
      <c r="BX200" s="60"/>
      <c r="BY200" s="60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205"/>
      <c r="CL200" s="79" t="b">
        <f t="shared" si="28"/>
        <v>1</v>
      </c>
      <c r="CN200" s="389">
        <f aca="true" t="shared" si="29" ref="CN200:CN263">(I200+K200+M200)/2/16</f>
        <v>1.6875</v>
      </c>
    </row>
    <row r="201" spans="1:92" ht="9.75" customHeight="1">
      <c r="A201" s="363" t="s">
        <v>333</v>
      </c>
      <c r="B201" s="284" t="s">
        <v>330</v>
      </c>
      <c r="C201" s="183">
        <v>9</v>
      </c>
      <c r="D201" s="319" t="s">
        <v>199</v>
      </c>
      <c r="E201" s="355" t="s">
        <v>202</v>
      </c>
      <c r="F201" s="166">
        <v>17</v>
      </c>
      <c r="G201" s="90" t="s">
        <v>54</v>
      </c>
      <c r="H201" s="90"/>
      <c r="I201" s="90"/>
      <c r="J201" s="90">
        <v>38</v>
      </c>
      <c r="K201" s="90">
        <v>38</v>
      </c>
      <c r="L201" s="90">
        <v>16</v>
      </c>
      <c r="M201" s="90">
        <v>16</v>
      </c>
      <c r="N201" s="90"/>
      <c r="O201" s="91"/>
      <c r="P201" s="92"/>
      <c r="Q201" s="91"/>
      <c r="R201" s="91"/>
      <c r="S201" s="91"/>
      <c r="T201" s="91"/>
      <c r="U201" s="91"/>
      <c r="V201" s="91"/>
      <c r="W201" s="91">
        <f>0.1*F201</f>
        <v>1.7000000000000002</v>
      </c>
      <c r="X201" s="91"/>
      <c r="Y201" s="91">
        <f>0.3*F201</f>
        <v>5.1</v>
      </c>
      <c r="Z201" s="91"/>
      <c r="AA201" s="91"/>
      <c r="AB201" s="91"/>
      <c r="AC201" s="91"/>
      <c r="AD201" s="91"/>
      <c r="AE201" s="133"/>
      <c r="AF201" s="128">
        <f t="shared" si="22"/>
        <v>60.800000000000004</v>
      </c>
      <c r="AG201" s="135"/>
      <c r="AH201" s="83"/>
      <c r="AI201" s="83"/>
      <c r="AJ201" s="83"/>
      <c r="AK201" s="83"/>
      <c r="AL201" s="83"/>
      <c r="AM201" s="83"/>
      <c r="AN201" s="83"/>
      <c r="AO201" s="83"/>
      <c r="AP201" s="135"/>
      <c r="AQ201" s="135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60"/>
      <c r="BX201" s="60"/>
      <c r="BY201" s="60"/>
      <c r="BZ201" s="83"/>
      <c r="CA201" s="83"/>
      <c r="CB201" s="83"/>
      <c r="CC201" s="83"/>
      <c r="CD201" s="83"/>
      <c r="CE201" s="83">
        <f>AF201</f>
        <v>60.800000000000004</v>
      </c>
      <c r="CF201" s="83"/>
      <c r="CG201" s="83"/>
      <c r="CH201" s="83"/>
      <c r="CI201" s="83"/>
      <c r="CJ201" s="83"/>
      <c r="CK201" s="205"/>
      <c r="CL201" s="79" t="b">
        <f t="shared" si="28"/>
        <v>1</v>
      </c>
      <c r="CN201" s="389">
        <f t="shared" si="29"/>
        <v>1.6875</v>
      </c>
    </row>
    <row r="202" spans="1:92" ht="9.75" customHeight="1">
      <c r="A202" s="363" t="s">
        <v>333</v>
      </c>
      <c r="B202" s="284" t="s">
        <v>330</v>
      </c>
      <c r="C202" s="183">
        <v>10</v>
      </c>
      <c r="D202" s="319" t="s">
        <v>235</v>
      </c>
      <c r="E202" s="356" t="s">
        <v>202</v>
      </c>
      <c r="F202" s="166">
        <v>17</v>
      </c>
      <c r="G202" s="90" t="s">
        <v>54</v>
      </c>
      <c r="H202" s="90"/>
      <c r="I202" s="90"/>
      <c r="J202" s="90">
        <v>54</v>
      </c>
      <c r="K202" s="90">
        <v>54</v>
      </c>
      <c r="L202" s="90"/>
      <c r="M202" s="90"/>
      <c r="N202" s="90"/>
      <c r="O202" s="91"/>
      <c r="P202" s="92"/>
      <c r="Q202" s="91"/>
      <c r="R202" s="91"/>
      <c r="S202" s="91"/>
      <c r="T202" s="91"/>
      <c r="U202" s="91"/>
      <c r="V202" s="91"/>
      <c r="W202" s="91">
        <f>0.1*F202</f>
        <v>1.7000000000000002</v>
      </c>
      <c r="X202" s="91"/>
      <c r="Y202" s="91">
        <f>0.3*F202</f>
        <v>5.1</v>
      </c>
      <c r="Z202" s="91"/>
      <c r="AA202" s="91"/>
      <c r="AB202" s="91"/>
      <c r="AC202" s="91"/>
      <c r="AD202" s="91"/>
      <c r="AE202" s="133"/>
      <c r="AF202" s="128">
        <f t="shared" si="22"/>
        <v>60.800000000000004</v>
      </c>
      <c r="AG202" s="135"/>
      <c r="AH202" s="83"/>
      <c r="AI202" s="60">
        <f>AF202</f>
        <v>60.800000000000004</v>
      </c>
      <c r="AJ202" s="83"/>
      <c r="AK202" s="83"/>
      <c r="AL202" s="83"/>
      <c r="AM202" s="83"/>
      <c r="AN202" s="83"/>
      <c r="AO202" s="83"/>
      <c r="AP202" s="135"/>
      <c r="AQ202" s="135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60"/>
      <c r="BX202" s="60"/>
      <c r="BY202" s="60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205"/>
      <c r="CL202" s="79" t="b">
        <f t="shared" si="28"/>
        <v>1</v>
      </c>
      <c r="CN202" s="389">
        <f t="shared" si="29"/>
        <v>1.6875</v>
      </c>
    </row>
    <row r="203" spans="1:92" ht="9.75" customHeight="1">
      <c r="A203" s="363" t="s">
        <v>333</v>
      </c>
      <c r="B203" s="284" t="s">
        <v>330</v>
      </c>
      <c r="C203" s="183">
        <v>11</v>
      </c>
      <c r="D203" s="319" t="s">
        <v>84</v>
      </c>
      <c r="E203" s="356" t="s">
        <v>202</v>
      </c>
      <c r="F203" s="166">
        <v>17</v>
      </c>
      <c r="G203" s="90" t="s">
        <v>54</v>
      </c>
      <c r="H203" s="90"/>
      <c r="I203" s="90"/>
      <c r="J203" s="90">
        <v>32</v>
      </c>
      <c r="K203" s="90">
        <v>32</v>
      </c>
      <c r="L203" s="90"/>
      <c r="M203" s="90"/>
      <c r="N203" s="90"/>
      <c r="O203" s="91"/>
      <c r="P203" s="92"/>
      <c r="Q203" s="91"/>
      <c r="R203" s="91"/>
      <c r="S203" s="91"/>
      <c r="T203" s="91"/>
      <c r="U203" s="91"/>
      <c r="V203" s="91"/>
      <c r="W203" s="91"/>
      <c r="X203" s="91">
        <v>1.7</v>
      </c>
      <c r="Y203" s="91"/>
      <c r="Z203" s="91"/>
      <c r="AA203" s="91"/>
      <c r="AB203" s="91"/>
      <c r="AC203" s="91"/>
      <c r="AD203" s="91"/>
      <c r="AE203" s="133"/>
      <c r="AF203" s="128">
        <f t="shared" si="22"/>
        <v>33.7</v>
      </c>
      <c r="AG203" s="135"/>
      <c r="AH203" s="83"/>
      <c r="AI203" s="83"/>
      <c r="AJ203" s="83"/>
      <c r="AK203" s="83"/>
      <c r="AL203" s="83"/>
      <c r="AM203" s="83"/>
      <c r="AN203" s="83"/>
      <c r="AO203" s="83"/>
      <c r="AP203" s="135"/>
      <c r="AQ203" s="135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60"/>
      <c r="BX203" s="60"/>
      <c r="BY203" s="60"/>
      <c r="BZ203" s="83"/>
      <c r="CA203" s="83"/>
      <c r="CB203" s="83"/>
      <c r="CC203" s="83"/>
      <c r="CD203" s="83">
        <f>AF203</f>
        <v>33.7</v>
      </c>
      <c r="CE203" s="83"/>
      <c r="CF203" s="60"/>
      <c r="CG203" s="83"/>
      <c r="CH203" s="83"/>
      <c r="CI203" s="83"/>
      <c r="CJ203" s="83"/>
      <c r="CK203" s="205"/>
      <c r="CL203" s="79" t="b">
        <f t="shared" si="28"/>
        <v>1</v>
      </c>
      <c r="CN203" s="389">
        <f t="shared" si="29"/>
        <v>1</v>
      </c>
    </row>
    <row r="204" spans="1:92" s="280" customFormat="1" ht="9.75" customHeight="1">
      <c r="A204" s="363" t="s">
        <v>333</v>
      </c>
      <c r="B204" s="284" t="s">
        <v>330</v>
      </c>
      <c r="C204" s="218"/>
      <c r="D204" s="225"/>
      <c r="E204" s="352" t="s">
        <v>409</v>
      </c>
      <c r="F204" s="81"/>
      <c r="G204" s="81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124"/>
      <c r="AF204" s="127"/>
      <c r="AG204" s="276"/>
      <c r="AH204" s="277"/>
      <c r="AI204" s="277"/>
      <c r="AJ204" s="277"/>
      <c r="AK204" s="277"/>
      <c r="AL204" s="277"/>
      <c r="AM204" s="277"/>
      <c r="AN204" s="277"/>
      <c r="AO204" s="277"/>
      <c r="AP204" s="277"/>
      <c r="AQ204" s="277"/>
      <c r="AR204" s="277"/>
      <c r="AS204" s="277"/>
      <c r="AT204" s="277"/>
      <c r="AU204" s="277"/>
      <c r="AV204" s="277"/>
      <c r="AW204" s="277"/>
      <c r="AX204" s="277"/>
      <c r="AY204" s="277"/>
      <c r="AZ204" s="277"/>
      <c r="BA204" s="277"/>
      <c r="BB204" s="277"/>
      <c r="BC204" s="277"/>
      <c r="BD204" s="277"/>
      <c r="BE204" s="277"/>
      <c r="BF204" s="277"/>
      <c r="BG204" s="277"/>
      <c r="BH204" s="277"/>
      <c r="BI204" s="277"/>
      <c r="BJ204" s="277"/>
      <c r="BK204" s="277"/>
      <c r="BL204" s="277"/>
      <c r="BM204" s="277"/>
      <c r="BN204" s="277"/>
      <c r="BO204" s="277"/>
      <c r="BP204" s="277"/>
      <c r="BQ204" s="277"/>
      <c r="BR204" s="277"/>
      <c r="BS204" s="277"/>
      <c r="BT204" s="277"/>
      <c r="BU204" s="277"/>
      <c r="BV204" s="277"/>
      <c r="BW204" s="277"/>
      <c r="BX204" s="277"/>
      <c r="BY204" s="277"/>
      <c r="BZ204" s="277"/>
      <c r="CA204" s="277"/>
      <c r="CB204" s="277"/>
      <c r="CC204" s="277"/>
      <c r="CD204" s="277"/>
      <c r="CE204" s="277"/>
      <c r="CF204" s="277"/>
      <c r="CG204" s="277"/>
      <c r="CH204" s="277"/>
      <c r="CI204" s="277"/>
      <c r="CJ204" s="277"/>
      <c r="CK204" s="278"/>
      <c r="CL204" s="79" t="b">
        <f t="shared" si="28"/>
        <v>1</v>
      </c>
      <c r="CN204" s="389">
        <f t="shared" si="29"/>
        <v>0</v>
      </c>
    </row>
    <row r="205" spans="1:92" ht="9.75" customHeight="1">
      <c r="A205" s="363" t="s">
        <v>333</v>
      </c>
      <c r="B205" s="284" t="s">
        <v>330</v>
      </c>
      <c r="C205" s="183">
        <v>1</v>
      </c>
      <c r="D205" s="226" t="s">
        <v>116</v>
      </c>
      <c r="E205" s="351" t="s">
        <v>409</v>
      </c>
      <c r="F205" s="166">
        <v>25</v>
      </c>
      <c r="G205" s="166" t="s">
        <v>104</v>
      </c>
      <c r="H205" s="87"/>
      <c r="I205" s="87"/>
      <c r="J205" s="166">
        <v>60</v>
      </c>
      <c r="K205" s="166">
        <v>60</v>
      </c>
      <c r="L205" s="163"/>
      <c r="M205" s="87"/>
      <c r="N205" s="68"/>
      <c r="O205" s="61"/>
      <c r="P205" s="64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125"/>
      <c r="AF205" s="128">
        <f aca="true" t="shared" si="30" ref="AF205:AF218">SUM(I205,K205,M205:AE205)</f>
        <v>60</v>
      </c>
      <c r="AG205" s="126"/>
      <c r="AH205" s="60"/>
      <c r="AI205" s="60"/>
      <c r="AJ205" s="60"/>
      <c r="AK205" s="60"/>
      <c r="AL205" s="60"/>
      <c r="AM205" s="60"/>
      <c r="AN205" s="60"/>
      <c r="AO205" s="60"/>
      <c r="AP205" s="126"/>
      <c r="AQ205" s="126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>
        <f>AF205</f>
        <v>60</v>
      </c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189"/>
      <c r="CL205" s="79" t="b">
        <f t="shared" si="28"/>
        <v>1</v>
      </c>
      <c r="CN205" s="389">
        <f t="shared" si="29"/>
        <v>1.875</v>
      </c>
    </row>
    <row r="206" spans="1:92" ht="9.75" customHeight="1">
      <c r="A206" s="363" t="s">
        <v>333</v>
      </c>
      <c r="B206" s="284" t="s">
        <v>330</v>
      </c>
      <c r="C206" s="183">
        <v>2</v>
      </c>
      <c r="D206" s="226" t="s">
        <v>117</v>
      </c>
      <c r="E206" s="351" t="s">
        <v>409</v>
      </c>
      <c r="F206" s="166">
        <v>25</v>
      </c>
      <c r="G206" s="166" t="s">
        <v>104</v>
      </c>
      <c r="H206" s="87"/>
      <c r="I206" s="87"/>
      <c r="J206" s="166">
        <v>40</v>
      </c>
      <c r="K206" s="166">
        <v>40</v>
      </c>
      <c r="L206" s="163"/>
      <c r="M206" s="87"/>
      <c r="N206" s="68"/>
      <c r="O206" s="61"/>
      <c r="P206" s="64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125"/>
      <c r="AF206" s="128">
        <f t="shared" si="30"/>
        <v>40</v>
      </c>
      <c r="AG206" s="126"/>
      <c r="AH206" s="60"/>
      <c r="AI206" s="60"/>
      <c r="AJ206" s="60"/>
      <c r="AK206" s="60"/>
      <c r="AL206" s="60"/>
      <c r="AM206" s="60"/>
      <c r="AN206" s="60"/>
      <c r="AO206" s="60"/>
      <c r="AP206" s="126">
        <f>AF206</f>
        <v>40</v>
      </c>
      <c r="AQ206" s="126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189"/>
      <c r="CL206" s="79" t="b">
        <f t="shared" si="28"/>
        <v>1</v>
      </c>
      <c r="CN206" s="389">
        <f t="shared" si="29"/>
        <v>1.25</v>
      </c>
    </row>
    <row r="207" spans="1:92" ht="9.75" customHeight="1">
      <c r="A207" s="363" t="s">
        <v>333</v>
      </c>
      <c r="B207" s="284" t="s">
        <v>330</v>
      </c>
      <c r="C207" s="183">
        <v>3</v>
      </c>
      <c r="D207" s="226" t="s">
        <v>110</v>
      </c>
      <c r="E207" s="351" t="s">
        <v>409</v>
      </c>
      <c r="F207" s="166">
        <v>25</v>
      </c>
      <c r="G207" s="166" t="s">
        <v>104</v>
      </c>
      <c r="H207" s="87"/>
      <c r="I207" s="87"/>
      <c r="J207" s="166">
        <v>60</v>
      </c>
      <c r="K207" s="166">
        <v>60</v>
      </c>
      <c r="L207" s="163"/>
      <c r="M207" s="87"/>
      <c r="N207" s="68"/>
      <c r="O207" s="61"/>
      <c r="P207" s="64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125"/>
      <c r="AF207" s="128">
        <f t="shared" si="30"/>
        <v>60</v>
      </c>
      <c r="AG207" s="126"/>
      <c r="AH207" s="60"/>
      <c r="AI207" s="60"/>
      <c r="AJ207" s="60"/>
      <c r="AK207" s="60"/>
      <c r="AL207" s="60"/>
      <c r="AM207" s="60">
        <f>AF207</f>
        <v>60</v>
      </c>
      <c r="AN207" s="60"/>
      <c r="AO207" s="60"/>
      <c r="AP207" s="126"/>
      <c r="AQ207" s="126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92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189"/>
      <c r="CL207" s="79" t="b">
        <f t="shared" si="28"/>
        <v>1</v>
      </c>
      <c r="CN207" s="389">
        <f t="shared" si="29"/>
        <v>1.875</v>
      </c>
    </row>
    <row r="208" spans="1:92" ht="9.75" customHeight="1">
      <c r="A208" s="363" t="s">
        <v>333</v>
      </c>
      <c r="B208" s="284" t="s">
        <v>330</v>
      </c>
      <c r="C208" s="183">
        <v>4</v>
      </c>
      <c r="D208" s="388" t="s">
        <v>134</v>
      </c>
      <c r="E208" s="351" t="s">
        <v>409</v>
      </c>
      <c r="F208" s="166">
        <v>25</v>
      </c>
      <c r="G208" s="166" t="s">
        <v>104</v>
      </c>
      <c r="H208" s="87"/>
      <c r="I208" s="87"/>
      <c r="J208" s="166">
        <v>40</v>
      </c>
      <c r="K208" s="166">
        <v>40</v>
      </c>
      <c r="L208" s="163"/>
      <c r="M208" s="87"/>
      <c r="N208" s="68"/>
      <c r="O208" s="61"/>
      <c r="P208" s="64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125"/>
      <c r="AF208" s="128">
        <f t="shared" si="30"/>
        <v>40</v>
      </c>
      <c r="AG208" s="126"/>
      <c r="AH208" s="60"/>
      <c r="AI208" s="60"/>
      <c r="AJ208" s="60"/>
      <c r="AK208" s="60"/>
      <c r="AL208" s="60"/>
      <c r="AM208" s="60"/>
      <c r="AN208" s="60"/>
      <c r="AO208" s="60"/>
      <c r="AP208" s="126"/>
      <c r="AQ208" s="126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>
        <f>AF208</f>
        <v>40</v>
      </c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189"/>
      <c r="CL208" s="79" t="b">
        <f t="shared" si="28"/>
        <v>1</v>
      </c>
      <c r="CN208" s="389">
        <f t="shared" si="29"/>
        <v>1.25</v>
      </c>
    </row>
    <row r="209" spans="1:92" ht="9.75" customHeight="1">
      <c r="A209" s="363" t="s">
        <v>333</v>
      </c>
      <c r="B209" s="284" t="s">
        <v>330</v>
      </c>
      <c r="C209" s="183">
        <v>5</v>
      </c>
      <c r="D209" s="326" t="s">
        <v>118</v>
      </c>
      <c r="E209" s="351" t="s">
        <v>409</v>
      </c>
      <c r="F209" s="166">
        <v>25</v>
      </c>
      <c r="G209" s="166" t="s">
        <v>104</v>
      </c>
      <c r="H209" s="87"/>
      <c r="I209" s="87"/>
      <c r="J209" s="166">
        <v>60</v>
      </c>
      <c r="K209" s="166">
        <v>60</v>
      </c>
      <c r="L209" s="163"/>
      <c r="M209" s="87"/>
      <c r="N209" s="68"/>
      <c r="O209" s="61"/>
      <c r="P209" s="64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125"/>
      <c r="AF209" s="128">
        <f t="shared" si="30"/>
        <v>60</v>
      </c>
      <c r="AG209" s="126"/>
      <c r="AH209" s="60"/>
      <c r="AI209" s="60"/>
      <c r="AJ209" s="60"/>
      <c r="AK209" s="60"/>
      <c r="AL209" s="60"/>
      <c r="AM209" s="60"/>
      <c r="AN209" s="60"/>
      <c r="AO209" s="60"/>
      <c r="AP209" s="126"/>
      <c r="AQ209" s="126"/>
      <c r="AR209" s="60"/>
      <c r="AS209" s="60"/>
      <c r="AT209" s="60"/>
      <c r="AU209" s="60"/>
      <c r="AV209" s="60"/>
      <c r="AW209" s="60"/>
      <c r="AX209" s="60"/>
      <c r="AY209" s="60"/>
      <c r="AZ209" s="83">
        <f>AF209</f>
        <v>60</v>
      </c>
      <c r="BA209" s="60"/>
      <c r="BB209" s="60"/>
      <c r="BC209" s="60"/>
      <c r="BD209" s="60"/>
      <c r="BE209" s="83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>
        <f>CE20</f>
        <v>0</v>
      </c>
      <c r="CG209" s="60"/>
      <c r="CH209" s="60"/>
      <c r="CI209" s="60"/>
      <c r="CJ209" s="60"/>
      <c r="CK209" s="189"/>
      <c r="CL209" s="79" t="b">
        <f t="shared" si="28"/>
        <v>1</v>
      </c>
      <c r="CN209" s="389">
        <f t="shared" si="29"/>
        <v>1.875</v>
      </c>
    </row>
    <row r="210" spans="1:92" ht="9.75" customHeight="1">
      <c r="A210" s="363" t="s">
        <v>333</v>
      </c>
      <c r="B210" s="284" t="s">
        <v>330</v>
      </c>
      <c r="C210" s="183">
        <v>6</v>
      </c>
      <c r="D210" s="388" t="s">
        <v>82</v>
      </c>
      <c r="E210" s="351" t="s">
        <v>409</v>
      </c>
      <c r="F210" s="166">
        <v>25</v>
      </c>
      <c r="G210" s="163" t="s">
        <v>104</v>
      </c>
      <c r="H210" s="87"/>
      <c r="I210" s="82"/>
      <c r="J210" s="166">
        <v>60</v>
      </c>
      <c r="K210" s="166">
        <v>60</v>
      </c>
      <c r="L210" s="163"/>
      <c r="M210" s="87"/>
      <c r="N210" s="68"/>
      <c r="O210" s="61"/>
      <c r="P210" s="64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125"/>
      <c r="AF210" s="128">
        <f t="shared" si="30"/>
        <v>60</v>
      </c>
      <c r="AG210" s="126"/>
      <c r="AH210" s="60"/>
      <c r="AI210" s="60"/>
      <c r="AJ210" s="60"/>
      <c r="AK210" s="60"/>
      <c r="AL210" s="60"/>
      <c r="AM210" s="60"/>
      <c r="AN210" s="60"/>
      <c r="AO210" s="60"/>
      <c r="AP210" s="126"/>
      <c r="AQ210" s="126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>
        <f>AF210</f>
        <v>60</v>
      </c>
      <c r="BB210" s="60"/>
      <c r="BC210" s="60"/>
      <c r="BD210" s="60"/>
      <c r="BE210" s="60"/>
      <c r="BF210" s="60"/>
      <c r="BG210" s="60"/>
      <c r="BH210" s="60"/>
      <c r="BI210" s="60"/>
      <c r="BJ210" s="60"/>
      <c r="BK210" s="83"/>
      <c r="BL210" s="60"/>
      <c r="BM210" s="60"/>
      <c r="BN210" s="60"/>
      <c r="BO210" s="60"/>
      <c r="BP210" s="60"/>
      <c r="BQ210" s="60"/>
      <c r="BR210" s="60"/>
      <c r="BS210" s="83"/>
      <c r="BT210" s="83"/>
      <c r="BU210" s="60"/>
      <c r="BV210" s="83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189"/>
      <c r="CL210" s="79" t="b">
        <f t="shared" si="28"/>
        <v>1</v>
      </c>
      <c r="CN210" s="389">
        <f t="shared" si="29"/>
        <v>1.875</v>
      </c>
    </row>
    <row r="211" spans="1:92" ht="9.75" customHeight="1">
      <c r="A211" s="363" t="s">
        <v>333</v>
      </c>
      <c r="B211" s="284" t="s">
        <v>330</v>
      </c>
      <c r="C211" s="183">
        <v>7</v>
      </c>
      <c r="D211" s="388" t="s">
        <v>159</v>
      </c>
      <c r="E211" s="351" t="s">
        <v>409</v>
      </c>
      <c r="F211" s="166">
        <v>25</v>
      </c>
      <c r="G211" s="163" t="s">
        <v>104</v>
      </c>
      <c r="H211" s="87"/>
      <c r="I211" s="82"/>
      <c r="J211" s="166">
        <v>100</v>
      </c>
      <c r="K211" s="166">
        <v>100</v>
      </c>
      <c r="L211" s="163"/>
      <c r="M211" s="87"/>
      <c r="N211" s="68"/>
      <c r="O211" s="61"/>
      <c r="P211" s="64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125"/>
      <c r="AF211" s="128">
        <f t="shared" si="30"/>
        <v>100</v>
      </c>
      <c r="AG211" s="126"/>
      <c r="AH211" s="60"/>
      <c r="AI211" s="60"/>
      <c r="AJ211" s="60"/>
      <c r="AK211" s="60"/>
      <c r="AL211" s="60"/>
      <c r="AM211" s="60"/>
      <c r="AN211" s="60"/>
      <c r="AO211" s="60"/>
      <c r="AP211" s="126"/>
      <c r="AQ211" s="126"/>
      <c r="AR211" s="60"/>
      <c r="AS211" s="60"/>
      <c r="AT211" s="60"/>
      <c r="AU211" s="60"/>
      <c r="AV211" s="60"/>
      <c r="AW211" s="60"/>
      <c r="AX211" s="60"/>
      <c r="AY211" s="60"/>
      <c r="AZ211" s="60"/>
      <c r="BA211" s="83"/>
      <c r="BB211" s="60"/>
      <c r="BC211" s="60">
        <f>AF211</f>
        <v>100</v>
      </c>
      <c r="BD211" s="60"/>
      <c r="BE211" s="60"/>
      <c r="BF211" s="60"/>
      <c r="BG211" s="60"/>
      <c r="BH211" s="60"/>
      <c r="BI211" s="60"/>
      <c r="BJ211" s="60"/>
      <c r="BK211" s="83"/>
      <c r="BL211" s="60"/>
      <c r="BM211" s="60"/>
      <c r="BN211" s="60"/>
      <c r="BO211" s="60"/>
      <c r="BP211" s="60"/>
      <c r="BQ211" s="60"/>
      <c r="BR211" s="60"/>
      <c r="BS211" s="83"/>
      <c r="BT211" s="83"/>
      <c r="BU211" s="60"/>
      <c r="BV211" s="83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189"/>
      <c r="CL211" s="79" t="b">
        <f t="shared" si="28"/>
        <v>1</v>
      </c>
      <c r="CN211" s="389">
        <f t="shared" si="29"/>
        <v>3.125</v>
      </c>
    </row>
    <row r="212" spans="1:92" ht="9.75" customHeight="1">
      <c r="A212" s="363" t="s">
        <v>333</v>
      </c>
      <c r="B212" s="284" t="s">
        <v>330</v>
      </c>
      <c r="C212" s="183">
        <v>8</v>
      </c>
      <c r="D212" s="226" t="s">
        <v>160</v>
      </c>
      <c r="E212" s="351" t="s">
        <v>409</v>
      </c>
      <c r="F212" s="166">
        <v>25</v>
      </c>
      <c r="G212" s="163" t="s">
        <v>104</v>
      </c>
      <c r="H212" s="87"/>
      <c r="I212" s="82"/>
      <c r="J212" s="166">
        <v>60</v>
      </c>
      <c r="K212" s="166">
        <v>60</v>
      </c>
      <c r="L212" s="163"/>
      <c r="M212" s="87"/>
      <c r="N212" s="68"/>
      <c r="O212" s="61"/>
      <c r="P212" s="64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125"/>
      <c r="AF212" s="128">
        <f t="shared" si="30"/>
        <v>60</v>
      </c>
      <c r="AG212" s="126"/>
      <c r="AH212" s="60"/>
      <c r="AI212" s="60"/>
      <c r="AJ212" s="60"/>
      <c r="AK212" s="60"/>
      <c r="AL212" s="60"/>
      <c r="AM212" s="60"/>
      <c r="AN212" s="60"/>
      <c r="AO212" s="60"/>
      <c r="AP212" s="126"/>
      <c r="AQ212" s="126"/>
      <c r="AR212" s="60"/>
      <c r="AS212" s="60"/>
      <c r="AT212" s="60"/>
      <c r="AU212" s="60"/>
      <c r="AV212" s="60"/>
      <c r="AW212" s="60"/>
      <c r="AX212" s="60"/>
      <c r="AY212" s="60"/>
      <c r="AZ212" s="60"/>
      <c r="BA212" s="83"/>
      <c r="BB212" s="60"/>
      <c r="BC212" s="60"/>
      <c r="BD212" s="60"/>
      <c r="BE212" s="60"/>
      <c r="BF212" s="60"/>
      <c r="BG212" s="60"/>
      <c r="BH212" s="60"/>
      <c r="BI212" s="60"/>
      <c r="BJ212" s="60"/>
      <c r="BK212" s="83"/>
      <c r="BL212" s="60">
        <f>AF212</f>
        <v>60</v>
      </c>
      <c r="BM212" s="60"/>
      <c r="BN212" s="60"/>
      <c r="BO212" s="60"/>
      <c r="BP212" s="60"/>
      <c r="BQ212" s="60"/>
      <c r="BR212" s="60"/>
      <c r="BS212" s="83"/>
      <c r="BT212" s="83"/>
      <c r="BU212" s="60"/>
      <c r="BV212" s="83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189"/>
      <c r="CL212" s="79" t="b">
        <f t="shared" si="28"/>
        <v>1</v>
      </c>
      <c r="CN212" s="389">
        <f t="shared" si="29"/>
        <v>1.875</v>
      </c>
    </row>
    <row r="213" spans="1:92" ht="9.75" customHeight="1">
      <c r="A213" s="363" t="s">
        <v>333</v>
      </c>
      <c r="B213" s="284" t="s">
        <v>330</v>
      </c>
      <c r="C213" s="183">
        <v>9</v>
      </c>
      <c r="D213" s="226" t="s">
        <v>136</v>
      </c>
      <c r="E213" s="351" t="s">
        <v>409</v>
      </c>
      <c r="F213" s="166">
        <v>25</v>
      </c>
      <c r="G213" s="163" t="s">
        <v>104</v>
      </c>
      <c r="H213" s="87"/>
      <c r="I213" s="82"/>
      <c r="J213" s="166">
        <v>20</v>
      </c>
      <c r="K213" s="166">
        <v>20</v>
      </c>
      <c r="L213" s="163"/>
      <c r="M213" s="87"/>
      <c r="N213" s="68"/>
      <c r="O213" s="61"/>
      <c r="P213" s="64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125"/>
      <c r="AF213" s="128">
        <f t="shared" si="30"/>
        <v>20</v>
      </c>
      <c r="AG213" s="126"/>
      <c r="AH213" s="60"/>
      <c r="AI213" s="60"/>
      <c r="AJ213" s="60"/>
      <c r="AK213" s="60"/>
      <c r="AL213" s="60"/>
      <c r="AM213" s="60"/>
      <c r="AN213" s="60"/>
      <c r="AO213" s="60"/>
      <c r="AP213" s="126"/>
      <c r="AQ213" s="126"/>
      <c r="AR213" s="60"/>
      <c r="AS213" s="60"/>
      <c r="AT213" s="60"/>
      <c r="AU213" s="60"/>
      <c r="AV213" s="60"/>
      <c r="AW213" s="60"/>
      <c r="AX213" s="60"/>
      <c r="AY213" s="60"/>
      <c r="AZ213" s="60"/>
      <c r="BA213" s="83"/>
      <c r="BB213" s="60"/>
      <c r="BC213" s="60"/>
      <c r="BD213" s="60"/>
      <c r="BE213" s="60"/>
      <c r="BF213" s="60"/>
      <c r="BG213" s="60"/>
      <c r="BH213" s="60"/>
      <c r="BI213" s="60"/>
      <c r="BJ213" s="60"/>
      <c r="BK213" s="83"/>
      <c r="BL213" s="60"/>
      <c r="BM213" s="60"/>
      <c r="BN213" s="60"/>
      <c r="BO213" s="60"/>
      <c r="BP213" s="60"/>
      <c r="BQ213" s="60"/>
      <c r="BR213" s="60"/>
      <c r="BS213" s="83">
        <f>AF213</f>
        <v>20</v>
      </c>
      <c r="BT213" s="83"/>
      <c r="BU213" s="60"/>
      <c r="BV213" s="83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189"/>
      <c r="CL213" s="79" t="b">
        <f t="shared" si="28"/>
        <v>1</v>
      </c>
      <c r="CN213" s="389">
        <f t="shared" si="29"/>
        <v>0.625</v>
      </c>
    </row>
    <row r="214" spans="1:92" ht="9.75" customHeight="1">
      <c r="A214" s="363" t="s">
        <v>333</v>
      </c>
      <c r="B214" s="284" t="s">
        <v>330</v>
      </c>
      <c r="C214" s="183">
        <v>10</v>
      </c>
      <c r="D214" s="226" t="s">
        <v>120</v>
      </c>
      <c r="E214" s="351" t="s">
        <v>409</v>
      </c>
      <c r="F214" s="166">
        <v>25</v>
      </c>
      <c r="G214" s="166" t="s">
        <v>104</v>
      </c>
      <c r="H214" s="87"/>
      <c r="I214" s="82"/>
      <c r="J214" s="166">
        <v>40</v>
      </c>
      <c r="K214" s="166">
        <v>40</v>
      </c>
      <c r="L214" s="163"/>
      <c r="M214" s="87"/>
      <c r="N214" s="68"/>
      <c r="O214" s="61"/>
      <c r="P214" s="64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125"/>
      <c r="AF214" s="128">
        <f t="shared" si="30"/>
        <v>40</v>
      </c>
      <c r="AG214" s="126"/>
      <c r="AH214" s="60"/>
      <c r="AI214" s="60"/>
      <c r="AJ214" s="60"/>
      <c r="AK214" s="60"/>
      <c r="AL214" s="60"/>
      <c r="AM214" s="60"/>
      <c r="AN214" s="60"/>
      <c r="AO214" s="60"/>
      <c r="AP214" s="126"/>
      <c r="AQ214" s="126"/>
      <c r="AR214" s="60"/>
      <c r="AS214" s="83">
        <f>AF214</f>
        <v>40</v>
      </c>
      <c r="AT214" s="60"/>
      <c r="AU214" s="60"/>
      <c r="AV214" s="60"/>
      <c r="AW214" s="60"/>
      <c r="AX214" s="60"/>
      <c r="AY214" s="60"/>
      <c r="AZ214" s="60"/>
      <c r="BA214" s="83"/>
      <c r="BB214" s="60"/>
      <c r="BC214" s="60"/>
      <c r="BD214" s="60"/>
      <c r="BE214" s="60"/>
      <c r="BF214" s="60"/>
      <c r="BG214" s="60"/>
      <c r="BH214" s="60"/>
      <c r="BI214" s="60"/>
      <c r="BJ214" s="60"/>
      <c r="BK214" s="83"/>
      <c r="BL214" s="60"/>
      <c r="BM214" s="60"/>
      <c r="BN214" s="60"/>
      <c r="BO214" s="60"/>
      <c r="BP214" s="60"/>
      <c r="BQ214" s="60"/>
      <c r="BR214" s="60"/>
      <c r="BS214" s="83"/>
      <c r="BT214" s="83"/>
      <c r="BU214" s="60"/>
      <c r="BV214" s="83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189"/>
      <c r="CL214" s="79" t="b">
        <f t="shared" si="28"/>
        <v>1</v>
      </c>
      <c r="CN214" s="389">
        <f t="shared" si="29"/>
        <v>1.25</v>
      </c>
    </row>
    <row r="215" spans="1:92" ht="9.75" customHeight="1">
      <c r="A215" s="363" t="s">
        <v>333</v>
      </c>
      <c r="B215" s="284" t="s">
        <v>330</v>
      </c>
      <c r="C215" s="183">
        <v>11</v>
      </c>
      <c r="D215" s="226" t="s">
        <v>122</v>
      </c>
      <c r="E215" s="351" t="s">
        <v>409</v>
      </c>
      <c r="F215" s="166">
        <v>25</v>
      </c>
      <c r="G215" s="166" t="s">
        <v>104</v>
      </c>
      <c r="H215" s="87"/>
      <c r="I215" s="82"/>
      <c r="J215" s="166">
        <v>60</v>
      </c>
      <c r="K215" s="166">
        <v>60</v>
      </c>
      <c r="L215" s="163"/>
      <c r="M215" s="87"/>
      <c r="N215" s="68"/>
      <c r="O215" s="61"/>
      <c r="P215" s="64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125"/>
      <c r="AF215" s="128">
        <f t="shared" si="30"/>
        <v>60</v>
      </c>
      <c r="AG215" s="126"/>
      <c r="AH215" s="60"/>
      <c r="AI215" s="60"/>
      <c r="AJ215" s="60"/>
      <c r="AK215" s="60"/>
      <c r="AL215" s="60"/>
      <c r="AM215" s="60"/>
      <c r="AN215" s="60"/>
      <c r="AO215" s="60"/>
      <c r="AP215" s="126"/>
      <c r="AQ215" s="126"/>
      <c r="AR215" s="60"/>
      <c r="AS215" s="60"/>
      <c r="AT215" s="60">
        <f>AF215</f>
        <v>60</v>
      </c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189"/>
      <c r="CL215" s="79" t="b">
        <f t="shared" si="28"/>
        <v>1</v>
      </c>
      <c r="CN215" s="389">
        <f t="shared" si="29"/>
        <v>1.875</v>
      </c>
    </row>
    <row r="216" spans="1:92" ht="9.75" customHeight="1">
      <c r="A216" s="363" t="s">
        <v>333</v>
      </c>
      <c r="B216" s="284" t="s">
        <v>330</v>
      </c>
      <c r="C216" s="183">
        <v>12</v>
      </c>
      <c r="D216" s="226" t="s">
        <v>121</v>
      </c>
      <c r="E216" s="351" t="s">
        <v>409</v>
      </c>
      <c r="F216" s="166">
        <v>25</v>
      </c>
      <c r="G216" s="166" t="s">
        <v>104</v>
      </c>
      <c r="H216" s="87"/>
      <c r="I216" s="82"/>
      <c r="J216" s="166">
        <v>40</v>
      </c>
      <c r="K216" s="166">
        <v>40</v>
      </c>
      <c r="L216" s="163"/>
      <c r="M216" s="87"/>
      <c r="N216" s="68"/>
      <c r="O216" s="61"/>
      <c r="P216" s="64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125"/>
      <c r="AF216" s="128">
        <f t="shared" si="30"/>
        <v>40</v>
      </c>
      <c r="AG216" s="126"/>
      <c r="AH216" s="60"/>
      <c r="AI216" s="60"/>
      <c r="AJ216" s="60"/>
      <c r="AK216" s="60"/>
      <c r="AL216" s="60"/>
      <c r="AM216" s="60"/>
      <c r="AN216" s="60">
        <f>AF216</f>
        <v>40</v>
      </c>
      <c r="AO216" s="60"/>
      <c r="AP216" s="126"/>
      <c r="AQ216" s="126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189"/>
      <c r="CL216" s="79" t="b">
        <f t="shared" si="28"/>
        <v>1</v>
      </c>
      <c r="CN216" s="389">
        <f t="shared" si="29"/>
        <v>1.25</v>
      </c>
    </row>
    <row r="217" spans="1:92" ht="9.75" customHeight="1">
      <c r="A217" s="363" t="s">
        <v>333</v>
      </c>
      <c r="B217" s="284" t="s">
        <v>330</v>
      </c>
      <c r="C217" s="183">
        <v>13</v>
      </c>
      <c r="D217" s="226" t="s">
        <v>84</v>
      </c>
      <c r="E217" s="351" t="s">
        <v>409</v>
      </c>
      <c r="F217" s="166">
        <v>25</v>
      </c>
      <c r="G217" s="166" t="s">
        <v>104</v>
      </c>
      <c r="H217" s="88"/>
      <c r="I217" s="84"/>
      <c r="J217" s="166">
        <v>40</v>
      </c>
      <c r="K217" s="166">
        <v>40</v>
      </c>
      <c r="L217" s="163"/>
      <c r="M217" s="88"/>
      <c r="N217" s="68"/>
      <c r="O217" s="61"/>
      <c r="P217" s="64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125"/>
      <c r="AF217" s="128">
        <f t="shared" si="30"/>
        <v>40</v>
      </c>
      <c r="AG217" s="126"/>
      <c r="AH217" s="60"/>
      <c r="AI217" s="60"/>
      <c r="AJ217" s="60"/>
      <c r="AK217" s="60"/>
      <c r="AL217" s="60"/>
      <c r="AM217" s="60"/>
      <c r="AN217" s="60"/>
      <c r="AO217" s="60"/>
      <c r="AP217" s="126"/>
      <c r="AQ217" s="126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>
        <f>AF217</f>
        <v>40</v>
      </c>
      <c r="CE217" s="60"/>
      <c r="CF217" s="60"/>
      <c r="CG217" s="60"/>
      <c r="CH217" s="60"/>
      <c r="CI217" s="60"/>
      <c r="CJ217" s="60"/>
      <c r="CK217" s="189"/>
      <c r="CL217" s="79" t="b">
        <f t="shared" si="28"/>
        <v>1</v>
      </c>
      <c r="CN217" s="389">
        <f t="shared" si="29"/>
        <v>1.25</v>
      </c>
    </row>
    <row r="218" spans="1:92" ht="9.75" customHeight="1">
      <c r="A218" s="363" t="s">
        <v>333</v>
      </c>
      <c r="B218" s="284" t="s">
        <v>330</v>
      </c>
      <c r="C218" s="183">
        <v>14</v>
      </c>
      <c r="D218" s="227" t="s">
        <v>111</v>
      </c>
      <c r="E218" s="351" t="s">
        <v>409</v>
      </c>
      <c r="F218" s="166">
        <v>25</v>
      </c>
      <c r="G218" s="166" t="s">
        <v>104</v>
      </c>
      <c r="H218" s="88"/>
      <c r="I218" s="84"/>
      <c r="J218" s="166">
        <v>40</v>
      </c>
      <c r="K218" s="166">
        <v>40</v>
      </c>
      <c r="L218" s="163"/>
      <c r="M218" s="88"/>
      <c r="N218" s="68"/>
      <c r="O218" s="61"/>
      <c r="P218" s="64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125"/>
      <c r="AF218" s="128">
        <f t="shared" si="30"/>
        <v>40</v>
      </c>
      <c r="AG218" s="126"/>
      <c r="AH218" s="60"/>
      <c r="AI218" s="60"/>
      <c r="AJ218" s="60"/>
      <c r="AK218" s="60"/>
      <c r="AL218" s="60"/>
      <c r="AM218" s="60">
        <f>AF218</f>
        <v>40</v>
      </c>
      <c r="AN218" s="60"/>
      <c r="AO218" s="60"/>
      <c r="AP218" s="126"/>
      <c r="AQ218" s="126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92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189"/>
      <c r="CL218" s="79" t="b">
        <f t="shared" si="28"/>
        <v>1</v>
      </c>
      <c r="CN218" s="389">
        <f t="shared" si="29"/>
        <v>1.25</v>
      </c>
    </row>
    <row r="219" spans="1:92" s="280" customFormat="1" ht="9.75" customHeight="1">
      <c r="A219" s="363" t="s">
        <v>333</v>
      </c>
      <c r="B219" s="284" t="s">
        <v>330</v>
      </c>
      <c r="C219" s="218"/>
      <c r="D219" s="225"/>
      <c r="E219" s="352" t="s">
        <v>204</v>
      </c>
      <c r="F219" s="81"/>
      <c r="G219" s="81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124"/>
      <c r="AF219" s="127"/>
      <c r="AG219" s="276"/>
      <c r="AH219" s="277"/>
      <c r="AI219" s="277"/>
      <c r="AJ219" s="277"/>
      <c r="AK219" s="277"/>
      <c r="AL219" s="277"/>
      <c r="AM219" s="277"/>
      <c r="AN219" s="277"/>
      <c r="AO219" s="277"/>
      <c r="AP219" s="277"/>
      <c r="AQ219" s="277"/>
      <c r="AR219" s="277"/>
      <c r="AS219" s="277"/>
      <c r="AT219" s="277"/>
      <c r="AU219" s="277"/>
      <c r="AV219" s="277"/>
      <c r="AW219" s="277"/>
      <c r="AX219" s="277"/>
      <c r="AY219" s="277"/>
      <c r="AZ219" s="277"/>
      <c r="BA219" s="277"/>
      <c r="BB219" s="277"/>
      <c r="BC219" s="277"/>
      <c r="BD219" s="277"/>
      <c r="BE219" s="277"/>
      <c r="BF219" s="277"/>
      <c r="BG219" s="277"/>
      <c r="BH219" s="277"/>
      <c r="BI219" s="277"/>
      <c r="BJ219" s="277"/>
      <c r="BK219" s="277"/>
      <c r="BL219" s="277"/>
      <c r="BM219" s="277"/>
      <c r="BN219" s="277"/>
      <c r="BO219" s="277"/>
      <c r="BP219" s="277"/>
      <c r="BQ219" s="277"/>
      <c r="BR219" s="277"/>
      <c r="BS219" s="277"/>
      <c r="BT219" s="277"/>
      <c r="BU219" s="277"/>
      <c r="BV219" s="277"/>
      <c r="BW219" s="277"/>
      <c r="BX219" s="277"/>
      <c r="BY219" s="277"/>
      <c r="BZ219" s="277"/>
      <c r="CA219" s="277"/>
      <c r="CB219" s="277"/>
      <c r="CC219" s="277"/>
      <c r="CD219" s="277"/>
      <c r="CE219" s="277"/>
      <c r="CF219" s="277"/>
      <c r="CG219" s="277"/>
      <c r="CH219" s="277"/>
      <c r="CI219" s="277"/>
      <c r="CJ219" s="277"/>
      <c r="CK219" s="278"/>
      <c r="CL219" s="79" t="b">
        <f t="shared" si="28"/>
        <v>1</v>
      </c>
      <c r="CN219" s="389">
        <f t="shared" si="29"/>
        <v>0</v>
      </c>
    </row>
    <row r="220" spans="1:92" ht="9.75" customHeight="1">
      <c r="A220" s="363" t="s">
        <v>333</v>
      </c>
      <c r="B220" s="284" t="s">
        <v>330</v>
      </c>
      <c r="C220" s="184">
        <v>1</v>
      </c>
      <c r="D220" s="230" t="s">
        <v>164</v>
      </c>
      <c r="E220" s="356" t="s">
        <v>204</v>
      </c>
      <c r="F220" s="90">
        <v>30</v>
      </c>
      <c r="G220" s="90" t="s">
        <v>41</v>
      </c>
      <c r="H220" s="90"/>
      <c r="I220" s="90"/>
      <c r="J220" s="90">
        <v>24</v>
      </c>
      <c r="K220" s="90">
        <v>24</v>
      </c>
      <c r="L220" s="90">
        <v>8</v>
      </c>
      <c r="M220" s="90"/>
      <c r="N220" s="91"/>
      <c r="O220" s="91"/>
      <c r="P220" s="92"/>
      <c r="Q220" s="91"/>
      <c r="R220" s="91"/>
      <c r="S220" s="91"/>
      <c r="T220" s="91"/>
      <c r="U220" s="91"/>
      <c r="V220" s="91"/>
      <c r="W220" s="92">
        <f aca="true" t="shared" si="31" ref="W220:W227">0.1*F220</f>
        <v>3</v>
      </c>
      <c r="X220" s="92"/>
      <c r="Y220" s="92">
        <f aca="true" t="shared" si="32" ref="Y220:Y227">0.3*F220</f>
        <v>9</v>
      </c>
      <c r="Z220" s="91"/>
      <c r="AA220" s="91"/>
      <c r="AB220" s="91"/>
      <c r="AC220" s="91"/>
      <c r="AD220" s="91"/>
      <c r="AE220" s="133"/>
      <c r="AF220" s="128">
        <f t="shared" si="22"/>
        <v>36</v>
      </c>
      <c r="AG220" s="135"/>
      <c r="AH220" s="83"/>
      <c r="AI220" s="83"/>
      <c r="AJ220" s="83"/>
      <c r="AK220" s="83"/>
      <c r="AL220" s="83"/>
      <c r="AM220" s="83"/>
      <c r="AN220" s="83"/>
      <c r="AO220" s="83"/>
      <c r="AP220" s="135"/>
      <c r="AQ220" s="135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>
        <f>AF220</f>
        <v>36</v>
      </c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60"/>
      <c r="BX220" s="60"/>
      <c r="BY220" s="60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205"/>
      <c r="CL220" s="79" t="b">
        <f t="shared" si="28"/>
        <v>1</v>
      </c>
      <c r="CN220" s="389">
        <f t="shared" si="29"/>
        <v>0.75</v>
      </c>
    </row>
    <row r="221" spans="1:92" ht="9.75" customHeight="1">
      <c r="A221" s="363" t="s">
        <v>333</v>
      </c>
      <c r="B221" s="284" t="s">
        <v>330</v>
      </c>
      <c r="C221" s="184">
        <v>2</v>
      </c>
      <c r="D221" s="226" t="s">
        <v>377</v>
      </c>
      <c r="E221" s="356" t="s">
        <v>204</v>
      </c>
      <c r="F221" s="90">
        <v>30</v>
      </c>
      <c r="G221" s="90" t="s">
        <v>41</v>
      </c>
      <c r="H221" s="90"/>
      <c r="I221" s="90"/>
      <c r="J221" s="90">
        <v>42</v>
      </c>
      <c r="K221" s="90">
        <v>42</v>
      </c>
      <c r="L221" s="90"/>
      <c r="M221" s="90"/>
      <c r="N221" s="91"/>
      <c r="O221" s="91"/>
      <c r="P221" s="92"/>
      <c r="Q221" s="91"/>
      <c r="R221" s="91"/>
      <c r="S221" s="91"/>
      <c r="T221" s="91"/>
      <c r="U221" s="91"/>
      <c r="V221" s="91"/>
      <c r="W221" s="92">
        <f t="shared" si="31"/>
        <v>3</v>
      </c>
      <c r="X221" s="92"/>
      <c r="Y221" s="92">
        <f t="shared" si="32"/>
        <v>9</v>
      </c>
      <c r="Z221" s="91"/>
      <c r="AA221" s="91"/>
      <c r="AB221" s="91"/>
      <c r="AC221" s="91"/>
      <c r="AD221" s="91"/>
      <c r="AE221" s="133"/>
      <c r="AF221" s="128">
        <f t="shared" si="22"/>
        <v>54</v>
      </c>
      <c r="AG221" s="135"/>
      <c r="AH221" s="83"/>
      <c r="AI221" s="83"/>
      <c r="AJ221" s="83"/>
      <c r="AK221" s="83"/>
      <c r="AL221" s="83"/>
      <c r="AM221" s="83"/>
      <c r="AN221" s="83"/>
      <c r="AO221" s="83"/>
      <c r="AP221" s="135"/>
      <c r="AQ221" s="135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>
        <v>54</v>
      </c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60"/>
      <c r="BX221" s="60"/>
      <c r="BY221" s="60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205"/>
      <c r="CL221" s="79" t="b">
        <f t="shared" si="28"/>
        <v>1</v>
      </c>
      <c r="CN221" s="389">
        <f t="shared" si="29"/>
        <v>1.3125</v>
      </c>
    </row>
    <row r="222" spans="1:92" ht="9.75" customHeight="1">
      <c r="A222" s="363" t="s">
        <v>333</v>
      </c>
      <c r="B222" s="284" t="s">
        <v>330</v>
      </c>
      <c r="C222" s="184">
        <v>3</v>
      </c>
      <c r="D222" s="224" t="s">
        <v>198</v>
      </c>
      <c r="E222" s="356" t="s">
        <v>204</v>
      </c>
      <c r="F222" s="90">
        <v>30</v>
      </c>
      <c r="G222" s="90" t="s">
        <v>41</v>
      </c>
      <c r="H222" s="90"/>
      <c r="I222" s="90"/>
      <c r="J222" s="90">
        <v>20</v>
      </c>
      <c r="K222" s="90">
        <v>20</v>
      </c>
      <c r="L222" s="90"/>
      <c r="M222" s="90"/>
      <c r="N222" s="91"/>
      <c r="O222" s="91"/>
      <c r="P222" s="92"/>
      <c r="Q222" s="91"/>
      <c r="R222" s="91"/>
      <c r="S222" s="91"/>
      <c r="T222" s="91"/>
      <c r="U222" s="91"/>
      <c r="V222" s="91"/>
      <c r="W222" s="92">
        <f t="shared" si="31"/>
        <v>3</v>
      </c>
      <c r="X222" s="92"/>
      <c r="Y222" s="92">
        <f t="shared" si="32"/>
        <v>9</v>
      </c>
      <c r="Z222" s="91"/>
      <c r="AA222" s="91"/>
      <c r="AB222" s="91"/>
      <c r="AC222" s="91"/>
      <c r="AD222" s="91"/>
      <c r="AE222" s="133"/>
      <c r="AF222" s="128">
        <f t="shared" si="22"/>
        <v>32</v>
      </c>
      <c r="AG222" s="135"/>
      <c r="AH222" s="83"/>
      <c r="AI222" s="60">
        <f>AF222</f>
        <v>32</v>
      </c>
      <c r="AJ222" s="83"/>
      <c r="AK222" s="83"/>
      <c r="AL222" s="83"/>
      <c r="AM222" s="83"/>
      <c r="AN222" s="83"/>
      <c r="AO222" s="83"/>
      <c r="AP222" s="135"/>
      <c r="AQ222" s="135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60"/>
      <c r="BX222" s="60"/>
      <c r="BY222" s="60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205"/>
      <c r="CL222" s="79" t="b">
        <f t="shared" si="28"/>
        <v>1</v>
      </c>
      <c r="CN222" s="389">
        <f t="shared" si="29"/>
        <v>0.625</v>
      </c>
    </row>
    <row r="223" spans="1:92" ht="9.75" customHeight="1">
      <c r="A223" s="363" t="s">
        <v>333</v>
      </c>
      <c r="B223" s="284" t="s">
        <v>330</v>
      </c>
      <c r="C223" s="184">
        <v>4</v>
      </c>
      <c r="D223" s="230" t="s">
        <v>166</v>
      </c>
      <c r="E223" s="356" t="s">
        <v>204</v>
      </c>
      <c r="F223" s="90">
        <v>30</v>
      </c>
      <c r="G223" s="90" t="s">
        <v>41</v>
      </c>
      <c r="H223" s="90"/>
      <c r="I223" s="90"/>
      <c r="J223" s="90">
        <v>26</v>
      </c>
      <c r="K223" s="90">
        <v>26</v>
      </c>
      <c r="L223" s="90">
        <v>12</v>
      </c>
      <c r="M223" s="90"/>
      <c r="N223" s="91"/>
      <c r="O223" s="91"/>
      <c r="P223" s="92"/>
      <c r="Q223" s="91"/>
      <c r="R223" s="91"/>
      <c r="S223" s="91"/>
      <c r="T223" s="91"/>
      <c r="U223" s="91"/>
      <c r="V223" s="91"/>
      <c r="W223" s="92">
        <f t="shared" si="31"/>
        <v>3</v>
      </c>
      <c r="X223" s="92"/>
      <c r="Y223" s="92">
        <f t="shared" si="32"/>
        <v>9</v>
      </c>
      <c r="Z223" s="91"/>
      <c r="AA223" s="91"/>
      <c r="AB223" s="91"/>
      <c r="AC223" s="91"/>
      <c r="AD223" s="91"/>
      <c r="AE223" s="133"/>
      <c r="AF223" s="128">
        <f t="shared" si="22"/>
        <v>38</v>
      </c>
      <c r="AG223" s="135"/>
      <c r="AH223" s="83"/>
      <c r="AI223" s="83"/>
      <c r="AJ223" s="60"/>
      <c r="AK223" s="83"/>
      <c r="AL223" s="83"/>
      <c r="AM223" s="83"/>
      <c r="AN223" s="83"/>
      <c r="AO223" s="83"/>
      <c r="AP223" s="135"/>
      <c r="AQ223" s="135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>
        <f>AF223</f>
        <v>38</v>
      </c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60"/>
      <c r="BX223" s="60"/>
      <c r="BY223" s="60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205"/>
      <c r="CL223" s="79" t="b">
        <f t="shared" si="28"/>
        <v>1</v>
      </c>
      <c r="CN223" s="389">
        <f t="shared" si="29"/>
        <v>0.8125</v>
      </c>
    </row>
    <row r="224" spans="1:92" ht="9.75" customHeight="1">
      <c r="A224" s="363" t="s">
        <v>333</v>
      </c>
      <c r="B224" s="284" t="s">
        <v>330</v>
      </c>
      <c r="C224" s="184">
        <v>5</v>
      </c>
      <c r="D224" s="230" t="s">
        <v>167</v>
      </c>
      <c r="E224" s="356" t="s">
        <v>204</v>
      </c>
      <c r="F224" s="90">
        <v>30</v>
      </c>
      <c r="G224" s="90" t="s">
        <v>41</v>
      </c>
      <c r="H224" s="90"/>
      <c r="I224" s="90"/>
      <c r="J224" s="90">
        <v>24</v>
      </c>
      <c r="K224" s="90">
        <v>24</v>
      </c>
      <c r="L224" s="90"/>
      <c r="M224" s="90"/>
      <c r="N224" s="91"/>
      <c r="O224" s="91"/>
      <c r="P224" s="92"/>
      <c r="Q224" s="91"/>
      <c r="R224" s="91"/>
      <c r="S224" s="91"/>
      <c r="T224" s="91"/>
      <c r="U224" s="91"/>
      <c r="V224" s="91"/>
      <c r="W224" s="92">
        <f t="shared" si="31"/>
        <v>3</v>
      </c>
      <c r="X224" s="92"/>
      <c r="Y224" s="92">
        <f t="shared" si="32"/>
        <v>9</v>
      </c>
      <c r="Z224" s="91"/>
      <c r="AA224" s="91"/>
      <c r="AB224" s="91"/>
      <c r="AC224" s="91"/>
      <c r="AD224" s="91"/>
      <c r="AE224" s="133"/>
      <c r="AF224" s="128">
        <f t="shared" si="22"/>
        <v>36</v>
      </c>
      <c r="AG224" s="135"/>
      <c r="AH224" s="83"/>
      <c r="AI224" s="83"/>
      <c r="AJ224" s="60">
        <f>AF224</f>
        <v>36</v>
      </c>
      <c r="AK224" s="83"/>
      <c r="AL224" s="83"/>
      <c r="AM224" s="83"/>
      <c r="AN224" s="83"/>
      <c r="AO224" s="83"/>
      <c r="AP224" s="135"/>
      <c r="AQ224" s="135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60"/>
      <c r="BX224" s="60"/>
      <c r="BY224" s="60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205"/>
      <c r="CL224" s="79" t="b">
        <f t="shared" si="28"/>
        <v>1</v>
      </c>
      <c r="CN224" s="389">
        <f t="shared" si="29"/>
        <v>0.75</v>
      </c>
    </row>
    <row r="225" spans="1:92" ht="9.75" customHeight="1">
      <c r="A225" s="363" t="s">
        <v>333</v>
      </c>
      <c r="B225" s="284" t="s">
        <v>330</v>
      </c>
      <c r="C225" s="184">
        <v>6</v>
      </c>
      <c r="D225" s="230" t="s">
        <v>168</v>
      </c>
      <c r="E225" s="356" t="s">
        <v>204</v>
      </c>
      <c r="F225" s="90">
        <v>30</v>
      </c>
      <c r="G225" s="90" t="s">
        <v>41</v>
      </c>
      <c r="H225" s="90"/>
      <c r="I225" s="90"/>
      <c r="J225" s="90">
        <v>24</v>
      </c>
      <c r="K225" s="90">
        <v>24</v>
      </c>
      <c r="L225" s="90"/>
      <c r="M225" s="90"/>
      <c r="N225" s="91"/>
      <c r="O225" s="91"/>
      <c r="P225" s="92"/>
      <c r="Q225" s="91"/>
      <c r="R225" s="91"/>
      <c r="S225" s="91"/>
      <c r="T225" s="91"/>
      <c r="U225" s="91"/>
      <c r="V225" s="91"/>
      <c r="W225" s="92">
        <f t="shared" si="31"/>
        <v>3</v>
      </c>
      <c r="X225" s="92"/>
      <c r="Y225" s="92">
        <f t="shared" si="32"/>
        <v>9</v>
      </c>
      <c r="Z225" s="91"/>
      <c r="AA225" s="91"/>
      <c r="AB225" s="91"/>
      <c r="AC225" s="91"/>
      <c r="AD225" s="91"/>
      <c r="AE225" s="133"/>
      <c r="AF225" s="128">
        <f t="shared" si="22"/>
        <v>36</v>
      </c>
      <c r="AG225" s="135"/>
      <c r="AH225" s="83"/>
      <c r="AI225" s="83"/>
      <c r="AJ225" s="83"/>
      <c r="AK225" s="83"/>
      <c r="AL225" s="83"/>
      <c r="AM225" s="83"/>
      <c r="AN225" s="83"/>
      <c r="AO225" s="83"/>
      <c r="AP225" s="135"/>
      <c r="AQ225" s="135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60">
        <f>AF225</f>
        <v>36</v>
      </c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60"/>
      <c r="BX225" s="60"/>
      <c r="BY225" s="60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205"/>
      <c r="CL225" s="79" t="b">
        <f t="shared" si="28"/>
        <v>1</v>
      </c>
      <c r="CN225" s="389">
        <f t="shared" si="29"/>
        <v>0.75</v>
      </c>
    </row>
    <row r="226" spans="1:92" ht="9.75" customHeight="1">
      <c r="A226" s="363" t="s">
        <v>333</v>
      </c>
      <c r="B226" s="284" t="s">
        <v>330</v>
      </c>
      <c r="C226" s="184">
        <v>7</v>
      </c>
      <c r="D226" s="230" t="s">
        <v>169</v>
      </c>
      <c r="E226" s="356" t="s">
        <v>204</v>
      </c>
      <c r="F226" s="90">
        <v>30</v>
      </c>
      <c r="G226" s="90" t="s">
        <v>41</v>
      </c>
      <c r="H226" s="90"/>
      <c r="I226" s="90"/>
      <c r="J226" s="90">
        <v>60</v>
      </c>
      <c r="K226" s="90">
        <v>60</v>
      </c>
      <c r="L226" s="90"/>
      <c r="M226" s="90"/>
      <c r="N226" s="91"/>
      <c r="O226" s="91"/>
      <c r="P226" s="92"/>
      <c r="Q226" s="91"/>
      <c r="R226" s="91"/>
      <c r="S226" s="91"/>
      <c r="T226" s="91"/>
      <c r="U226" s="91"/>
      <c r="V226" s="91"/>
      <c r="W226" s="92">
        <f t="shared" si="31"/>
        <v>3</v>
      </c>
      <c r="X226" s="92"/>
      <c r="Y226" s="92">
        <f t="shared" si="32"/>
        <v>9</v>
      </c>
      <c r="Z226" s="91"/>
      <c r="AA226" s="91"/>
      <c r="AB226" s="91"/>
      <c r="AC226" s="91"/>
      <c r="AD226" s="91"/>
      <c r="AE226" s="133"/>
      <c r="AF226" s="128">
        <f t="shared" si="22"/>
        <v>72</v>
      </c>
      <c r="AG226" s="135"/>
      <c r="AH226" s="83"/>
      <c r="AI226" s="83"/>
      <c r="AJ226" s="83"/>
      <c r="AK226" s="83"/>
      <c r="AL226" s="83"/>
      <c r="AM226" s="83"/>
      <c r="AN226" s="83"/>
      <c r="AO226" s="83"/>
      <c r="AP226" s="135"/>
      <c r="AQ226" s="135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>
        <v>72</v>
      </c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60"/>
      <c r="BX226" s="60"/>
      <c r="BY226" s="60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205"/>
      <c r="CL226" s="79" t="b">
        <f t="shared" si="28"/>
        <v>1</v>
      </c>
      <c r="CN226" s="389">
        <f t="shared" si="29"/>
        <v>1.875</v>
      </c>
    </row>
    <row r="227" spans="1:92" ht="9.75" customHeight="1">
      <c r="A227" s="363" t="s">
        <v>333</v>
      </c>
      <c r="B227" s="284" t="s">
        <v>330</v>
      </c>
      <c r="C227" s="184">
        <v>8</v>
      </c>
      <c r="D227" s="230" t="s">
        <v>170</v>
      </c>
      <c r="E227" s="356" t="s">
        <v>204</v>
      </c>
      <c r="F227" s="90">
        <v>30</v>
      </c>
      <c r="G227" s="90" t="s">
        <v>41</v>
      </c>
      <c r="H227" s="89"/>
      <c r="I227" s="89"/>
      <c r="J227" s="89">
        <v>40</v>
      </c>
      <c r="K227" s="89">
        <v>40</v>
      </c>
      <c r="L227" s="89"/>
      <c r="M227" s="89"/>
      <c r="N227" s="89"/>
      <c r="O227" s="96"/>
      <c r="P227" s="92"/>
      <c r="Q227" s="97"/>
      <c r="R227" s="96"/>
      <c r="S227" s="97"/>
      <c r="T227" s="96"/>
      <c r="U227" s="96"/>
      <c r="V227" s="96"/>
      <c r="W227" s="92">
        <f t="shared" si="31"/>
        <v>3</v>
      </c>
      <c r="X227" s="97"/>
      <c r="Y227" s="92">
        <f t="shared" si="32"/>
        <v>9</v>
      </c>
      <c r="Z227" s="96"/>
      <c r="AA227" s="91"/>
      <c r="AB227" s="91"/>
      <c r="AC227" s="91"/>
      <c r="AD227" s="91"/>
      <c r="AE227" s="133"/>
      <c r="AF227" s="128">
        <f t="shared" si="22"/>
        <v>52</v>
      </c>
      <c r="AG227" s="135"/>
      <c r="AH227" s="83"/>
      <c r="AI227" s="83"/>
      <c r="AJ227" s="83"/>
      <c r="AK227" s="83"/>
      <c r="AL227" s="83"/>
      <c r="AM227" s="83"/>
      <c r="AN227" s="83"/>
      <c r="AO227" s="83"/>
      <c r="AP227" s="135"/>
      <c r="AQ227" s="135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>
        <v>52</v>
      </c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60"/>
      <c r="BX227" s="60"/>
      <c r="BY227" s="60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205"/>
      <c r="CL227" s="79" t="b">
        <f t="shared" si="28"/>
        <v>1</v>
      </c>
      <c r="CN227" s="389">
        <f t="shared" si="29"/>
        <v>1.25</v>
      </c>
    </row>
    <row r="228" spans="1:92" ht="9.75" customHeight="1">
      <c r="A228" s="363" t="s">
        <v>333</v>
      </c>
      <c r="B228" s="284" t="s">
        <v>330</v>
      </c>
      <c r="C228" s="184">
        <v>9</v>
      </c>
      <c r="D228" s="230" t="s">
        <v>84</v>
      </c>
      <c r="E228" s="356" t="s">
        <v>204</v>
      </c>
      <c r="F228" s="90">
        <v>30</v>
      </c>
      <c r="G228" s="90" t="s">
        <v>41</v>
      </c>
      <c r="H228" s="90"/>
      <c r="I228" s="90"/>
      <c r="J228" s="90">
        <v>24</v>
      </c>
      <c r="K228" s="90">
        <v>24</v>
      </c>
      <c r="L228" s="90"/>
      <c r="M228" s="90"/>
      <c r="N228" s="91"/>
      <c r="O228" s="91"/>
      <c r="P228" s="92"/>
      <c r="Q228" s="91"/>
      <c r="R228" s="91"/>
      <c r="S228" s="91"/>
      <c r="T228" s="91"/>
      <c r="U228" s="91"/>
      <c r="V228" s="91"/>
      <c r="W228" s="92"/>
      <c r="X228" s="92">
        <v>3</v>
      </c>
      <c r="Y228" s="92"/>
      <c r="Z228" s="91"/>
      <c r="AA228" s="91"/>
      <c r="AB228" s="91"/>
      <c r="AC228" s="91"/>
      <c r="AD228" s="91"/>
      <c r="AE228" s="133"/>
      <c r="AF228" s="128">
        <f t="shared" si="22"/>
        <v>27</v>
      </c>
      <c r="AG228" s="135"/>
      <c r="AH228" s="83"/>
      <c r="AI228" s="83"/>
      <c r="AJ228" s="83"/>
      <c r="AK228" s="83"/>
      <c r="AL228" s="83"/>
      <c r="AM228" s="83"/>
      <c r="AN228" s="83"/>
      <c r="AO228" s="83"/>
      <c r="AP228" s="135"/>
      <c r="AQ228" s="135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60"/>
      <c r="BX228" s="60"/>
      <c r="BY228" s="60"/>
      <c r="BZ228" s="83"/>
      <c r="CA228" s="83"/>
      <c r="CB228" s="83"/>
      <c r="CC228" s="83"/>
      <c r="CD228" s="83">
        <f>AF228</f>
        <v>27</v>
      </c>
      <c r="CE228" s="83"/>
      <c r="CF228" s="60"/>
      <c r="CG228" s="83"/>
      <c r="CH228" s="83"/>
      <c r="CI228" s="83"/>
      <c r="CJ228" s="83"/>
      <c r="CK228" s="205"/>
      <c r="CL228" s="79" t="b">
        <f t="shared" si="28"/>
        <v>1</v>
      </c>
      <c r="CN228" s="389">
        <f t="shared" si="29"/>
        <v>0.75</v>
      </c>
    </row>
    <row r="229" spans="1:92" ht="9.75" customHeight="1">
      <c r="A229" s="363" t="s">
        <v>333</v>
      </c>
      <c r="B229" s="284" t="s">
        <v>330</v>
      </c>
      <c r="C229" s="184">
        <v>10</v>
      </c>
      <c r="D229" s="230" t="s">
        <v>171</v>
      </c>
      <c r="E229" s="356" t="s">
        <v>204</v>
      </c>
      <c r="F229" s="90">
        <v>30</v>
      </c>
      <c r="G229" s="90" t="s">
        <v>41</v>
      </c>
      <c r="H229" s="90"/>
      <c r="I229" s="90"/>
      <c r="J229" s="90"/>
      <c r="K229" s="90"/>
      <c r="L229" s="90"/>
      <c r="M229" s="90"/>
      <c r="N229" s="91"/>
      <c r="O229" s="91"/>
      <c r="P229" s="92"/>
      <c r="Q229" s="91"/>
      <c r="R229" s="91"/>
      <c r="S229" s="91"/>
      <c r="T229" s="92"/>
      <c r="U229" s="92"/>
      <c r="V229" s="92">
        <v>130</v>
      </c>
      <c r="W229" s="92"/>
      <c r="X229" s="92"/>
      <c r="Y229" s="91"/>
      <c r="Z229" s="91"/>
      <c r="AA229" s="91"/>
      <c r="AB229" s="91"/>
      <c r="AC229" s="91"/>
      <c r="AD229" s="91"/>
      <c r="AE229" s="133"/>
      <c r="AF229" s="128">
        <f t="shared" si="22"/>
        <v>130</v>
      </c>
      <c r="AG229" s="135"/>
      <c r="AH229" s="83"/>
      <c r="AI229" s="83"/>
      <c r="AJ229" s="83"/>
      <c r="AK229" s="83"/>
      <c r="AL229" s="83"/>
      <c r="AM229" s="83"/>
      <c r="AN229" s="83"/>
      <c r="AO229" s="83"/>
      <c r="AP229" s="135"/>
      <c r="AQ229" s="135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>
        <v>20</v>
      </c>
      <c r="BT229" s="83"/>
      <c r="BU229" s="83"/>
      <c r="BV229" s="83"/>
      <c r="BW229" s="60"/>
      <c r="BX229" s="60"/>
      <c r="BY229" s="60"/>
      <c r="BZ229" s="83"/>
      <c r="CA229" s="83"/>
      <c r="CB229" s="83"/>
      <c r="CC229" s="83"/>
      <c r="CD229" s="83"/>
      <c r="CE229" s="83"/>
      <c r="CF229" s="83">
        <v>110</v>
      </c>
      <c r="CG229" s="83"/>
      <c r="CH229" s="83"/>
      <c r="CI229" s="83"/>
      <c r="CJ229" s="83"/>
      <c r="CK229" s="205"/>
      <c r="CL229" s="79" t="b">
        <f t="shared" si="28"/>
        <v>1</v>
      </c>
      <c r="CN229" s="389">
        <f t="shared" si="29"/>
        <v>0</v>
      </c>
    </row>
    <row r="230" spans="1:92" s="280" customFormat="1" ht="9.75" customHeight="1">
      <c r="A230" s="363" t="s">
        <v>333</v>
      </c>
      <c r="B230" s="284" t="s">
        <v>330</v>
      </c>
      <c r="C230" s="218"/>
      <c r="D230" s="225"/>
      <c r="E230" s="352" t="s">
        <v>217</v>
      </c>
      <c r="F230" s="81"/>
      <c r="G230" s="81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124"/>
      <c r="AF230" s="127"/>
      <c r="AG230" s="276"/>
      <c r="AH230" s="277"/>
      <c r="AI230" s="277"/>
      <c r="AJ230" s="277"/>
      <c r="AK230" s="277"/>
      <c r="AL230" s="277"/>
      <c r="AM230" s="277"/>
      <c r="AN230" s="277"/>
      <c r="AO230" s="277"/>
      <c r="AP230" s="277"/>
      <c r="AQ230" s="277"/>
      <c r="AR230" s="277"/>
      <c r="AS230" s="277"/>
      <c r="AT230" s="277"/>
      <c r="AU230" s="277"/>
      <c r="AV230" s="277"/>
      <c r="AW230" s="277"/>
      <c r="AX230" s="277"/>
      <c r="AY230" s="277"/>
      <c r="AZ230" s="277"/>
      <c r="BA230" s="277"/>
      <c r="BB230" s="277"/>
      <c r="BC230" s="277"/>
      <c r="BD230" s="277"/>
      <c r="BE230" s="277"/>
      <c r="BF230" s="277"/>
      <c r="BG230" s="277"/>
      <c r="BH230" s="277"/>
      <c r="BI230" s="277"/>
      <c r="BJ230" s="277"/>
      <c r="BK230" s="277"/>
      <c r="BL230" s="277"/>
      <c r="BM230" s="277"/>
      <c r="BN230" s="277"/>
      <c r="BO230" s="277"/>
      <c r="BP230" s="277"/>
      <c r="BQ230" s="277"/>
      <c r="BR230" s="277"/>
      <c r="BS230" s="277"/>
      <c r="BT230" s="277"/>
      <c r="BU230" s="277"/>
      <c r="BV230" s="277"/>
      <c r="BW230" s="277"/>
      <c r="BX230" s="277"/>
      <c r="BY230" s="277"/>
      <c r="BZ230" s="277"/>
      <c r="CA230" s="277"/>
      <c r="CB230" s="277"/>
      <c r="CC230" s="277"/>
      <c r="CD230" s="277"/>
      <c r="CE230" s="277"/>
      <c r="CF230" s="277"/>
      <c r="CG230" s="277"/>
      <c r="CH230" s="277"/>
      <c r="CI230" s="277"/>
      <c r="CJ230" s="277"/>
      <c r="CK230" s="278"/>
      <c r="CL230" s="79" t="b">
        <f t="shared" si="28"/>
        <v>1</v>
      </c>
      <c r="CN230" s="389">
        <f t="shared" si="29"/>
        <v>0</v>
      </c>
    </row>
    <row r="231" spans="1:92" ht="9.75" customHeight="1">
      <c r="A231" s="363" t="s">
        <v>333</v>
      </c>
      <c r="B231" s="284" t="s">
        <v>330</v>
      </c>
      <c r="C231" s="184">
        <v>1</v>
      </c>
      <c r="D231" s="230" t="s">
        <v>210</v>
      </c>
      <c r="E231" s="357" t="s">
        <v>217</v>
      </c>
      <c r="F231" s="90">
        <v>10</v>
      </c>
      <c r="G231" s="90" t="s">
        <v>41</v>
      </c>
      <c r="H231" s="90">
        <v>30</v>
      </c>
      <c r="I231" s="90">
        <v>30</v>
      </c>
      <c r="J231" s="90">
        <v>32</v>
      </c>
      <c r="K231" s="90">
        <v>32</v>
      </c>
      <c r="L231" s="90">
        <v>10</v>
      </c>
      <c r="M231" s="90">
        <v>10</v>
      </c>
      <c r="N231" s="91"/>
      <c r="O231" s="91"/>
      <c r="P231" s="92"/>
      <c r="Q231" s="91"/>
      <c r="R231" s="91"/>
      <c r="S231" s="91"/>
      <c r="T231" s="91"/>
      <c r="U231" s="91"/>
      <c r="V231" s="91"/>
      <c r="W231" s="92">
        <f aca="true" t="shared" si="33" ref="W231:W237">0.1*F231</f>
        <v>1</v>
      </c>
      <c r="X231" s="92"/>
      <c r="Y231" s="92">
        <f aca="true" t="shared" si="34" ref="Y231:Y237">0.3*F231</f>
        <v>3</v>
      </c>
      <c r="Z231" s="91"/>
      <c r="AA231" s="91"/>
      <c r="AB231" s="91"/>
      <c r="AC231" s="91"/>
      <c r="AD231" s="91"/>
      <c r="AE231" s="133"/>
      <c r="AF231" s="128">
        <f t="shared" si="22"/>
        <v>76</v>
      </c>
      <c r="AG231" s="135"/>
      <c r="AH231" s="83"/>
      <c r="AI231" s="83"/>
      <c r="AJ231" s="83"/>
      <c r="AK231" s="83"/>
      <c r="AL231" s="83"/>
      <c r="AM231" s="83"/>
      <c r="AN231" s="83"/>
      <c r="AO231" s="83"/>
      <c r="AP231" s="135"/>
      <c r="AQ231" s="135"/>
      <c r="AR231" s="83"/>
      <c r="AS231" s="83">
        <f>AF231</f>
        <v>76</v>
      </c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60"/>
      <c r="BX231" s="60"/>
      <c r="BY231" s="60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205"/>
      <c r="CL231" s="79" t="b">
        <f t="shared" si="28"/>
        <v>1</v>
      </c>
      <c r="CN231" s="389">
        <f t="shared" si="29"/>
        <v>2.25</v>
      </c>
    </row>
    <row r="232" spans="1:92" ht="9.75" customHeight="1">
      <c r="A232" s="363" t="s">
        <v>333</v>
      </c>
      <c r="B232" s="284" t="s">
        <v>330</v>
      </c>
      <c r="C232" s="184">
        <v>2</v>
      </c>
      <c r="D232" s="230" t="s">
        <v>211</v>
      </c>
      <c r="E232" s="357" t="s">
        <v>217</v>
      </c>
      <c r="F232" s="90">
        <v>10</v>
      </c>
      <c r="G232" s="90" t="s">
        <v>41</v>
      </c>
      <c r="H232" s="90">
        <v>22</v>
      </c>
      <c r="I232" s="90">
        <v>22</v>
      </c>
      <c r="J232" s="90">
        <v>32</v>
      </c>
      <c r="K232" s="90">
        <v>32</v>
      </c>
      <c r="L232" s="90"/>
      <c r="M232" s="90"/>
      <c r="N232" s="91"/>
      <c r="O232" s="91"/>
      <c r="P232" s="92"/>
      <c r="Q232" s="91"/>
      <c r="R232" s="91"/>
      <c r="S232" s="91"/>
      <c r="T232" s="91"/>
      <c r="U232" s="91"/>
      <c r="V232" s="91"/>
      <c r="W232" s="92">
        <f t="shared" si="33"/>
        <v>1</v>
      </c>
      <c r="X232" s="92"/>
      <c r="Y232" s="92">
        <v>0</v>
      </c>
      <c r="Z232" s="91"/>
      <c r="AA232" s="91"/>
      <c r="AB232" s="91"/>
      <c r="AC232" s="91"/>
      <c r="AD232" s="91"/>
      <c r="AE232" s="133"/>
      <c r="AF232" s="128">
        <f t="shared" si="22"/>
        <v>55</v>
      </c>
      <c r="AG232" s="135"/>
      <c r="AH232" s="83"/>
      <c r="AI232" s="83"/>
      <c r="AJ232" s="83"/>
      <c r="AK232" s="83"/>
      <c r="AL232" s="83"/>
      <c r="AM232" s="83"/>
      <c r="AN232" s="83"/>
      <c r="AO232" s="83"/>
      <c r="AP232" s="135"/>
      <c r="AQ232" s="135"/>
      <c r="AR232" s="83"/>
      <c r="AS232" s="83">
        <f>AF232</f>
        <v>55</v>
      </c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60"/>
      <c r="BX232" s="60"/>
      <c r="BY232" s="60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205"/>
      <c r="CL232" s="79" t="b">
        <f t="shared" si="28"/>
        <v>1</v>
      </c>
      <c r="CN232" s="389">
        <f t="shared" si="29"/>
        <v>1.6875</v>
      </c>
    </row>
    <row r="233" spans="1:92" ht="9.75" customHeight="1">
      <c r="A233" s="363" t="s">
        <v>333</v>
      </c>
      <c r="B233" s="284" t="s">
        <v>330</v>
      </c>
      <c r="C233" s="184">
        <v>3</v>
      </c>
      <c r="D233" s="224" t="s">
        <v>212</v>
      </c>
      <c r="E233" s="357" t="s">
        <v>217</v>
      </c>
      <c r="F233" s="90">
        <v>10</v>
      </c>
      <c r="G233" s="90" t="s">
        <v>41</v>
      </c>
      <c r="H233" s="90">
        <v>20</v>
      </c>
      <c r="I233" s="90">
        <v>20</v>
      </c>
      <c r="J233" s="90">
        <v>32</v>
      </c>
      <c r="K233" s="90">
        <v>32</v>
      </c>
      <c r="L233" s="90"/>
      <c r="M233" s="90"/>
      <c r="N233" s="91"/>
      <c r="O233" s="91"/>
      <c r="P233" s="92"/>
      <c r="Q233" s="91"/>
      <c r="R233" s="91"/>
      <c r="S233" s="91"/>
      <c r="T233" s="91"/>
      <c r="U233" s="91"/>
      <c r="V233" s="91"/>
      <c r="W233" s="92">
        <f t="shared" si="33"/>
        <v>1</v>
      </c>
      <c r="X233" s="92"/>
      <c r="Y233" s="92">
        <f t="shared" si="34"/>
        <v>3</v>
      </c>
      <c r="Z233" s="91"/>
      <c r="AA233" s="91"/>
      <c r="AB233" s="91"/>
      <c r="AC233" s="91"/>
      <c r="AD233" s="91"/>
      <c r="AE233" s="133"/>
      <c r="AF233" s="128">
        <f t="shared" si="22"/>
        <v>56</v>
      </c>
      <c r="AG233" s="135"/>
      <c r="AH233" s="83"/>
      <c r="AI233" s="83"/>
      <c r="AJ233" s="83"/>
      <c r="AK233" s="83"/>
      <c r="AL233" s="83"/>
      <c r="AM233" s="83"/>
      <c r="AN233" s="83"/>
      <c r="AO233" s="83"/>
      <c r="AP233" s="135"/>
      <c r="AQ233" s="135"/>
      <c r="AR233" s="83"/>
      <c r="AS233" s="83">
        <f>AF233</f>
        <v>56</v>
      </c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60"/>
      <c r="BX233" s="60"/>
      <c r="BY233" s="60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205"/>
      <c r="CL233" s="79" t="b">
        <f t="shared" si="28"/>
        <v>1</v>
      </c>
      <c r="CN233" s="389">
        <f t="shared" si="29"/>
        <v>1.625</v>
      </c>
    </row>
    <row r="234" spans="1:92" ht="9.75" customHeight="1">
      <c r="A234" s="363" t="s">
        <v>333</v>
      </c>
      <c r="B234" s="284" t="s">
        <v>330</v>
      </c>
      <c r="C234" s="184">
        <v>4</v>
      </c>
      <c r="D234" s="230" t="s">
        <v>213</v>
      </c>
      <c r="E234" s="357" t="s">
        <v>217</v>
      </c>
      <c r="F234" s="90">
        <v>10</v>
      </c>
      <c r="G234" s="90" t="s">
        <v>41</v>
      </c>
      <c r="H234" s="90">
        <v>22</v>
      </c>
      <c r="I234" s="90">
        <v>22</v>
      </c>
      <c r="J234" s="90">
        <v>36</v>
      </c>
      <c r="K234" s="90">
        <v>36</v>
      </c>
      <c r="L234" s="90">
        <v>10</v>
      </c>
      <c r="M234" s="90">
        <v>10</v>
      </c>
      <c r="N234" s="91"/>
      <c r="O234" s="91"/>
      <c r="P234" s="92"/>
      <c r="Q234" s="91"/>
      <c r="R234" s="91"/>
      <c r="S234" s="91"/>
      <c r="T234" s="91"/>
      <c r="U234" s="91"/>
      <c r="V234" s="91"/>
      <c r="W234" s="92">
        <f t="shared" si="33"/>
        <v>1</v>
      </c>
      <c r="X234" s="92"/>
      <c r="Y234" s="92">
        <f t="shared" si="34"/>
        <v>3</v>
      </c>
      <c r="Z234" s="91"/>
      <c r="AA234" s="91"/>
      <c r="AB234" s="91"/>
      <c r="AC234" s="91"/>
      <c r="AD234" s="91"/>
      <c r="AE234" s="133"/>
      <c r="AF234" s="128">
        <f t="shared" si="22"/>
        <v>72</v>
      </c>
      <c r="AG234" s="135"/>
      <c r="AH234" s="83"/>
      <c r="AI234" s="83"/>
      <c r="AJ234" s="83"/>
      <c r="AK234" s="83"/>
      <c r="AL234" s="83"/>
      <c r="AM234" s="83"/>
      <c r="AN234" s="83"/>
      <c r="AO234" s="83"/>
      <c r="AP234" s="135"/>
      <c r="AQ234" s="135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>
        <f>AF234</f>
        <v>72</v>
      </c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60"/>
      <c r="BX234" s="60"/>
      <c r="BY234" s="60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205"/>
      <c r="CL234" s="79" t="b">
        <f t="shared" si="28"/>
        <v>1</v>
      </c>
      <c r="CN234" s="389">
        <f t="shared" si="29"/>
        <v>2.125</v>
      </c>
    </row>
    <row r="235" spans="1:92" ht="9.75" customHeight="1">
      <c r="A235" s="363" t="s">
        <v>333</v>
      </c>
      <c r="B235" s="284" t="s">
        <v>330</v>
      </c>
      <c r="C235" s="184">
        <v>5</v>
      </c>
      <c r="D235" s="230" t="s">
        <v>214</v>
      </c>
      <c r="E235" s="357" t="s">
        <v>217</v>
      </c>
      <c r="F235" s="90">
        <v>10</v>
      </c>
      <c r="G235" s="90" t="s">
        <v>41</v>
      </c>
      <c r="H235" s="90">
        <v>8</v>
      </c>
      <c r="I235" s="90">
        <v>8</v>
      </c>
      <c r="J235" s="90">
        <v>16</v>
      </c>
      <c r="K235" s="90">
        <v>16</v>
      </c>
      <c r="L235" s="90"/>
      <c r="M235" s="90"/>
      <c r="N235" s="91"/>
      <c r="O235" s="91"/>
      <c r="P235" s="92"/>
      <c r="Q235" s="91"/>
      <c r="R235" s="91"/>
      <c r="S235" s="91"/>
      <c r="T235" s="91"/>
      <c r="U235" s="91"/>
      <c r="V235" s="91"/>
      <c r="W235" s="92">
        <f t="shared" si="33"/>
        <v>1</v>
      </c>
      <c r="X235" s="92"/>
      <c r="Y235" s="92">
        <f t="shared" si="34"/>
        <v>3</v>
      </c>
      <c r="Z235" s="91"/>
      <c r="AA235" s="91"/>
      <c r="AB235" s="91"/>
      <c r="AC235" s="91"/>
      <c r="AD235" s="91"/>
      <c r="AE235" s="133"/>
      <c r="AF235" s="128">
        <f t="shared" si="22"/>
        <v>28</v>
      </c>
      <c r="AG235" s="135"/>
      <c r="AH235" s="83"/>
      <c r="AI235" s="83"/>
      <c r="AJ235" s="83"/>
      <c r="AK235" s="83"/>
      <c r="AL235" s="83"/>
      <c r="AM235" s="83"/>
      <c r="AN235" s="83"/>
      <c r="AO235" s="83"/>
      <c r="AP235" s="135"/>
      <c r="AQ235" s="135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>
        <f>AF235</f>
        <v>28</v>
      </c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60"/>
      <c r="BX235" s="60"/>
      <c r="BY235" s="60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205"/>
      <c r="CL235" s="79" t="b">
        <f t="shared" si="28"/>
        <v>1</v>
      </c>
      <c r="CN235" s="389">
        <f t="shared" si="29"/>
        <v>0.75</v>
      </c>
    </row>
    <row r="236" spans="1:92" ht="9.75" customHeight="1">
      <c r="A236" s="363" t="s">
        <v>333</v>
      </c>
      <c r="B236" s="284" t="s">
        <v>330</v>
      </c>
      <c r="C236" s="184">
        <v>6</v>
      </c>
      <c r="D236" s="318" t="s">
        <v>305</v>
      </c>
      <c r="E236" s="357" t="s">
        <v>217</v>
      </c>
      <c r="F236" s="90">
        <v>10</v>
      </c>
      <c r="G236" s="90" t="s">
        <v>41</v>
      </c>
      <c r="H236" s="90">
        <v>28</v>
      </c>
      <c r="I236" s="90">
        <v>28</v>
      </c>
      <c r="J236" s="90">
        <v>20</v>
      </c>
      <c r="K236" s="90">
        <v>20</v>
      </c>
      <c r="L236" s="90"/>
      <c r="M236" s="90"/>
      <c r="N236" s="91"/>
      <c r="O236" s="91"/>
      <c r="P236" s="92"/>
      <c r="Q236" s="91"/>
      <c r="R236" s="91"/>
      <c r="S236" s="91"/>
      <c r="T236" s="91"/>
      <c r="U236" s="91"/>
      <c r="V236" s="91"/>
      <c r="W236" s="92">
        <f t="shared" si="33"/>
        <v>1</v>
      </c>
      <c r="X236" s="92"/>
      <c r="Y236" s="92">
        <f t="shared" si="34"/>
        <v>3</v>
      </c>
      <c r="Z236" s="91"/>
      <c r="AA236" s="91"/>
      <c r="AB236" s="91"/>
      <c r="AC236" s="91"/>
      <c r="AD236" s="91"/>
      <c r="AE236" s="133"/>
      <c r="AF236" s="128">
        <f t="shared" si="22"/>
        <v>52</v>
      </c>
      <c r="AG236" s="135"/>
      <c r="AH236" s="83"/>
      <c r="AI236" s="83"/>
      <c r="AJ236" s="83"/>
      <c r="AK236" s="83"/>
      <c r="AL236" s="83"/>
      <c r="AM236" s="83"/>
      <c r="AN236" s="83"/>
      <c r="AO236" s="83"/>
      <c r="AP236" s="135"/>
      <c r="AQ236" s="135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>
        <f>AF236</f>
        <v>52</v>
      </c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60"/>
      <c r="BX236" s="60"/>
      <c r="BY236" s="60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205"/>
      <c r="CL236" s="79" t="b">
        <f t="shared" si="28"/>
        <v>1</v>
      </c>
      <c r="CN236" s="389">
        <f t="shared" si="29"/>
        <v>1.5</v>
      </c>
    </row>
    <row r="237" spans="1:92" ht="9.75" customHeight="1">
      <c r="A237" s="363" t="s">
        <v>333</v>
      </c>
      <c r="B237" s="284" t="s">
        <v>330</v>
      </c>
      <c r="C237" s="184">
        <v>7</v>
      </c>
      <c r="D237" s="230" t="s">
        <v>170</v>
      </c>
      <c r="E237" s="357" t="s">
        <v>217</v>
      </c>
      <c r="F237" s="90">
        <v>10</v>
      </c>
      <c r="G237" s="90" t="s">
        <v>41</v>
      </c>
      <c r="H237" s="90">
        <v>30</v>
      </c>
      <c r="I237" s="90">
        <v>30</v>
      </c>
      <c r="J237" s="90">
        <v>42</v>
      </c>
      <c r="K237" s="90">
        <v>42</v>
      </c>
      <c r="L237" s="90"/>
      <c r="M237" s="90"/>
      <c r="N237" s="91"/>
      <c r="O237" s="91"/>
      <c r="P237" s="92"/>
      <c r="Q237" s="91"/>
      <c r="R237" s="91"/>
      <c r="S237" s="91"/>
      <c r="T237" s="91"/>
      <c r="U237" s="91"/>
      <c r="V237" s="91"/>
      <c r="W237" s="92">
        <f t="shared" si="33"/>
        <v>1</v>
      </c>
      <c r="X237" s="92"/>
      <c r="Y237" s="92">
        <f t="shared" si="34"/>
        <v>3</v>
      </c>
      <c r="Z237" s="91"/>
      <c r="AA237" s="91"/>
      <c r="AB237" s="91"/>
      <c r="AC237" s="91"/>
      <c r="AD237" s="91"/>
      <c r="AE237" s="133"/>
      <c r="AF237" s="128">
        <f t="shared" si="22"/>
        <v>76</v>
      </c>
      <c r="AG237" s="135"/>
      <c r="AH237" s="83"/>
      <c r="AI237" s="83"/>
      <c r="AJ237" s="83"/>
      <c r="AK237" s="83"/>
      <c r="AL237" s="83"/>
      <c r="AM237" s="83"/>
      <c r="AN237" s="83"/>
      <c r="AO237" s="83"/>
      <c r="AP237" s="135"/>
      <c r="AQ237" s="135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60"/>
      <c r="BX237" s="60"/>
      <c r="BY237" s="60"/>
      <c r="BZ237" s="83"/>
      <c r="CA237" s="83">
        <f>AF237</f>
        <v>76</v>
      </c>
      <c r="CB237" s="83"/>
      <c r="CC237" s="83"/>
      <c r="CD237" s="83"/>
      <c r="CE237" s="83"/>
      <c r="CF237" s="60"/>
      <c r="CG237" s="83"/>
      <c r="CH237" s="83"/>
      <c r="CI237" s="83"/>
      <c r="CJ237" s="83"/>
      <c r="CK237" s="205"/>
      <c r="CL237" s="79" t="b">
        <f t="shared" si="28"/>
        <v>1</v>
      </c>
      <c r="CN237" s="389">
        <f t="shared" si="29"/>
        <v>2.25</v>
      </c>
    </row>
    <row r="238" spans="1:92" ht="9.75" customHeight="1">
      <c r="A238" s="363" t="s">
        <v>333</v>
      </c>
      <c r="B238" s="284" t="s">
        <v>330</v>
      </c>
      <c r="C238" s="184">
        <v>8</v>
      </c>
      <c r="D238" s="230" t="s">
        <v>84</v>
      </c>
      <c r="E238" s="357" t="s">
        <v>217</v>
      </c>
      <c r="F238" s="90">
        <v>10</v>
      </c>
      <c r="G238" s="90" t="s">
        <v>41</v>
      </c>
      <c r="H238" s="90"/>
      <c r="I238" s="119"/>
      <c r="J238" s="90">
        <v>24</v>
      </c>
      <c r="K238" s="90">
        <v>24</v>
      </c>
      <c r="L238" s="94"/>
      <c r="M238" s="90"/>
      <c r="N238" s="95"/>
      <c r="O238" s="91"/>
      <c r="P238" s="92"/>
      <c r="Q238" s="91"/>
      <c r="R238" s="91"/>
      <c r="S238" s="91"/>
      <c r="T238" s="91"/>
      <c r="U238" s="91"/>
      <c r="V238" s="91"/>
      <c r="W238" s="92"/>
      <c r="X238" s="92">
        <v>1</v>
      </c>
      <c r="Y238" s="92"/>
      <c r="Z238" s="91"/>
      <c r="AA238" s="91"/>
      <c r="AB238" s="91"/>
      <c r="AC238" s="91"/>
      <c r="AD238" s="91"/>
      <c r="AE238" s="133"/>
      <c r="AF238" s="128">
        <f t="shared" si="22"/>
        <v>25</v>
      </c>
      <c r="AG238" s="135"/>
      <c r="AH238" s="83"/>
      <c r="AI238" s="83"/>
      <c r="AJ238" s="83"/>
      <c r="AK238" s="83"/>
      <c r="AL238" s="83"/>
      <c r="AM238" s="83"/>
      <c r="AN238" s="83"/>
      <c r="AO238" s="83"/>
      <c r="AP238" s="135"/>
      <c r="AQ238" s="135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60"/>
      <c r="BX238" s="60"/>
      <c r="BY238" s="60"/>
      <c r="BZ238" s="83"/>
      <c r="CA238" s="83"/>
      <c r="CB238" s="83"/>
      <c r="CC238" s="83"/>
      <c r="CD238" s="83">
        <f>AF238</f>
        <v>25</v>
      </c>
      <c r="CE238" s="83"/>
      <c r="CF238" s="60"/>
      <c r="CG238" s="83"/>
      <c r="CH238" s="83"/>
      <c r="CI238" s="83"/>
      <c r="CJ238" s="83"/>
      <c r="CK238" s="205"/>
      <c r="CL238" s="79" t="b">
        <f t="shared" si="28"/>
        <v>1</v>
      </c>
      <c r="CN238" s="389">
        <f t="shared" si="29"/>
        <v>0.75</v>
      </c>
    </row>
    <row r="239" spans="1:92" ht="9.75" customHeight="1">
      <c r="A239" s="363" t="s">
        <v>333</v>
      </c>
      <c r="B239" s="284" t="s">
        <v>330</v>
      </c>
      <c r="C239" s="184">
        <v>9</v>
      </c>
      <c r="D239" s="230" t="s">
        <v>171</v>
      </c>
      <c r="E239" s="357" t="s">
        <v>217</v>
      </c>
      <c r="F239" s="90">
        <v>10</v>
      </c>
      <c r="G239" s="90" t="s">
        <v>41</v>
      </c>
      <c r="H239" s="90"/>
      <c r="I239" s="119"/>
      <c r="J239" s="90"/>
      <c r="K239" s="90"/>
      <c r="L239" s="94"/>
      <c r="M239" s="90"/>
      <c r="N239" s="95"/>
      <c r="O239" s="91"/>
      <c r="P239" s="92"/>
      <c r="Q239" s="91"/>
      <c r="R239" s="91"/>
      <c r="S239" s="91"/>
      <c r="T239" s="92"/>
      <c r="U239" s="92"/>
      <c r="V239" s="92">
        <v>50</v>
      </c>
      <c r="W239" s="92"/>
      <c r="X239" s="92"/>
      <c r="Y239" s="91"/>
      <c r="Z239" s="91"/>
      <c r="AA239" s="91"/>
      <c r="AB239" s="91"/>
      <c r="AC239" s="91"/>
      <c r="AD239" s="91"/>
      <c r="AE239" s="133"/>
      <c r="AF239" s="128">
        <f t="shared" si="22"/>
        <v>50</v>
      </c>
      <c r="AG239" s="135"/>
      <c r="AH239" s="83"/>
      <c r="AI239" s="83"/>
      <c r="AJ239" s="83"/>
      <c r="AK239" s="83"/>
      <c r="AL239" s="83"/>
      <c r="AM239" s="83"/>
      <c r="AN239" s="83"/>
      <c r="AO239" s="83"/>
      <c r="AP239" s="135"/>
      <c r="AQ239" s="135"/>
      <c r="AR239" s="83"/>
      <c r="AS239" s="83">
        <f>AF239</f>
        <v>50</v>
      </c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60"/>
      <c r="BX239" s="60"/>
      <c r="BY239" s="60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205"/>
      <c r="CL239" s="79" t="b">
        <f t="shared" si="28"/>
        <v>1</v>
      </c>
      <c r="CN239" s="389">
        <f t="shared" si="29"/>
        <v>0</v>
      </c>
    </row>
    <row r="240" spans="1:92" s="280" customFormat="1" ht="9.75" customHeight="1">
      <c r="A240" s="363" t="s">
        <v>333</v>
      </c>
      <c r="B240" s="284" t="s">
        <v>330</v>
      </c>
      <c r="C240" s="218"/>
      <c r="D240" s="225"/>
      <c r="E240" s="352" t="s">
        <v>231</v>
      </c>
      <c r="F240" s="81"/>
      <c r="G240" s="81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124"/>
      <c r="AF240" s="127"/>
      <c r="AG240" s="276"/>
      <c r="AH240" s="277"/>
      <c r="AI240" s="277"/>
      <c r="AJ240" s="277"/>
      <c r="AK240" s="277"/>
      <c r="AL240" s="277"/>
      <c r="AM240" s="277"/>
      <c r="AN240" s="277"/>
      <c r="AO240" s="277"/>
      <c r="AP240" s="277"/>
      <c r="AQ240" s="277"/>
      <c r="AR240" s="277"/>
      <c r="AS240" s="277"/>
      <c r="AT240" s="277"/>
      <c r="AU240" s="277"/>
      <c r="AV240" s="277"/>
      <c r="AW240" s="277"/>
      <c r="AX240" s="277"/>
      <c r="AY240" s="277"/>
      <c r="AZ240" s="277"/>
      <c r="BA240" s="277"/>
      <c r="BB240" s="277"/>
      <c r="BC240" s="277"/>
      <c r="BD240" s="277"/>
      <c r="BE240" s="277"/>
      <c r="BF240" s="277"/>
      <c r="BG240" s="277"/>
      <c r="BH240" s="277"/>
      <c r="BI240" s="277"/>
      <c r="BJ240" s="277"/>
      <c r="BK240" s="277"/>
      <c r="BL240" s="277"/>
      <c r="BM240" s="277"/>
      <c r="BN240" s="277"/>
      <c r="BO240" s="277"/>
      <c r="BP240" s="277"/>
      <c r="BQ240" s="277"/>
      <c r="BR240" s="277"/>
      <c r="BS240" s="277"/>
      <c r="BT240" s="277"/>
      <c r="BU240" s="277"/>
      <c r="BV240" s="277"/>
      <c r="BW240" s="277"/>
      <c r="BX240" s="277"/>
      <c r="BY240" s="277"/>
      <c r="BZ240" s="277"/>
      <c r="CA240" s="277"/>
      <c r="CB240" s="277"/>
      <c r="CC240" s="277"/>
      <c r="CD240" s="277"/>
      <c r="CE240" s="277"/>
      <c r="CF240" s="277"/>
      <c r="CG240" s="277"/>
      <c r="CH240" s="277"/>
      <c r="CI240" s="277"/>
      <c r="CJ240" s="277"/>
      <c r="CK240" s="278"/>
      <c r="CL240" s="79" t="b">
        <f t="shared" si="28"/>
        <v>1</v>
      </c>
      <c r="CN240" s="389">
        <f t="shared" si="29"/>
        <v>0</v>
      </c>
    </row>
    <row r="241" spans="1:92" ht="9.75" customHeight="1">
      <c r="A241" s="363" t="s">
        <v>333</v>
      </c>
      <c r="B241" s="284" t="s">
        <v>330</v>
      </c>
      <c r="C241" s="183">
        <v>1</v>
      </c>
      <c r="D241" s="319" t="s">
        <v>225</v>
      </c>
      <c r="E241" s="353" t="s">
        <v>231</v>
      </c>
      <c r="F241" s="166">
        <v>12</v>
      </c>
      <c r="G241" s="166" t="s">
        <v>41</v>
      </c>
      <c r="H241" s="166">
        <v>36</v>
      </c>
      <c r="I241" s="166">
        <f>H241</f>
        <v>36</v>
      </c>
      <c r="J241" s="166">
        <v>18</v>
      </c>
      <c r="K241" s="166">
        <f>J241</f>
        <v>18</v>
      </c>
      <c r="L241" s="166">
        <v>18</v>
      </c>
      <c r="M241" s="166">
        <f>L241</f>
        <v>18</v>
      </c>
      <c r="N241" s="68"/>
      <c r="O241" s="98"/>
      <c r="P241" s="98"/>
      <c r="Q241" s="98"/>
      <c r="R241" s="61"/>
      <c r="S241" s="61"/>
      <c r="T241" s="61"/>
      <c r="U241" s="61"/>
      <c r="V241" s="61"/>
      <c r="W241" s="61">
        <f aca="true" t="shared" si="35" ref="W241:W248">0.1*F241</f>
        <v>1.2000000000000002</v>
      </c>
      <c r="X241" s="61"/>
      <c r="Y241" s="61">
        <f aca="true" t="shared" si="36" ref="Y241:Y248">0.3*F241</f>
        <v>3.5999999999999996</v>
      </c>
      <c r="Z241" s="61"/>
      <c r="AA241" s="61"/>
      <c r="AB241" s="61"/>
      <c r="AC241" s="61"/>
      <c r="AD241" s="61"/>
      <c r="AE241" s="125"/>
      <c r="AF241" s="128">
        <f t="shared" si="22"/>
        <v>76.8</v>
      </c>
      <c r="AG241" s="126"/>
      <c r="AH241" s="60"/>
      <c r="AI241" s="60"/>
      <c r="AJ241" s="60"/>
      <c r="AK241" s="60"/>
      <c r="AL241" s="60"/>
      <c r="AM241" s="60"/>
      <c r="AN241" s="60"/>
      <c r="AO241" s="60"/>
      <c r="AP241" s="126"/>
      <c r="AQ241" s="126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4"/>
      <c r="CB241" s="64"/>
      <c r="CC241" s="64"/>
      <c r="CD241" s="64"/>
      <c r="CE241" s="64">
        <f>AF241</f>
        <v>76.8</v>
      </c>
      <c r="CF241" s="60"/>
      <c r="CG241" s="64"/>
      <c r="CH241" s="64"/>
      <c r="CI241" s="64"/>
      <c r="CJ241" s="64"/>
      <c r="CK241" s="206"/>
      <c r="CL241" s="79" t="b">
        <f t="shared" si="28"/>
        <v>1</v>
      </c>
      <c r="CN241" s="389">
        <f t="shared" si="29"/>
        <v>2.25</v>
      </c>
    </row>
    <row r="242" spans="1:92" ht="9.75" customHeight="1">
      <c r="A242" s="363" t="s">
        <v>333</v>
      </c>
      <c r="B242" s="284" t="s">
        <v>330</v>
      </c>
      <c r="C242" s="183">
        <v>2</v>
      </c>
      <c r="D242" s="319" t="s">
        <v>226</v>
      </c>
      <c r="E242" s="353" t="s">
        <v>231</v>
      </c>
      <c r="F242" s="166">
        <v>12</v>
      </c>
      <c r="G242" s="166" t="s">
        <v>41</v>
      </c>
      <c r="H242" s="166">
        <v>26</v>
      </c>
      <c r="I242" s="166">
        <f aca="true" t="shared" si="37" ref="I242:I247">H242</f>
        <v>26</v>
      </c>
      <c r="J242" s="166">
        <v>12</v>
      </c>
      <c r="K242" s="166">
        <f aca="true" t="shared" si="38" ref="K242:K249">J242</f>
        <v>12</v>
      </c>
      <c r="L242" s="166">
        <v>14</v>
      </c>
      <c r="M242" s="166">
        <f>L242</f>
        <v>14</v>
      </c>
      <c r="N242" s="68"/>
      <c r="O242" s="98"/>
      <c r="P242" s="98"/>
      <c r="Q242" s="98"/>
      <c r="R242" s="61"/>
      <c r="S242" s="61"/>
      <c r="T242" s="61"/>
      <c r="U242" s="61"/>
      <c r="V242" s="61"/>
      <c r="W242" s="61">
        <f t="shared" si="35"/>
        <v>1.2000000000000002</v>
      </c>
      <c r="X242" s="61"/>
      <c r="Y242" s="61">
        <f t="shared" si="36"/>
        <v>3.5999999999999996</v>
      </c>
      <c r="Z242" s="61"/>
      <c r="AA242" s="61"/>
      <c r="AB242" s="61"/>
      <c r="AC242" s="61"/>
      <c r="AD242" s="61"/>
      <c r="AE242" s="125"/>
      <c r="AF242" s="128">
        <f t="shared" si="22"/>
        <v>56.800000000000004</v>
      </c>
      <c r="AG242" s="126"/>
      <c r="AH242" s="60"/>
      <c r="AI242" s="60"/>
      <c r="AJ242" s="60"/>
      <c r="AK242" s="60"/>
      <c r="AL242" s="60"/>
      <c r="AM242" s="60"/>
      <c r="AN242" s="60"/>
      <c r="AO242" s="60"/>
      <c r="AP242" s="126"/>
      <c r="AQ242" s="126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4"/>
      <c r="CB242" s="64"/>
      <c r="CC242" s="64"/>
      <c r="CD242" s="64"/>
      <c r="CE242" s="64">
        <f>AF242</f>
        <v>56.800000000000004</v>
      </c>
      <c r="CF242" s="64"/>
      <c r="CG242" s="64"/>
      <c r="CH242" s="64"/>
      <c r="CI242" s="64"/>
      <c r="CJ242" s="64"/>
      <c r="CK242" s="206"/>
      <c r="CL242" s="79" t="b">
        <f t="shared" si="28"/>
        <v>1</v>
      </c>
      <c r="CN242" s="389">
        <f t="shared" si="29"/>
        <v>1.625</v>
      </c>
    </row>
    <row r="243" spans="1:92" ht="9.75" customHeight="1">
      <c r="A243" s="363" t="s">
        <v>333</v>
      </c>
      <c r="B243" s="284" t="s">
        <v>330</v>
      </c>
      <c r="C243" s="183">
        <v>3</v>
      </c>
      <c r="D243" s="229" t="s">
        <v>378</v>
      </c>
      <c r="E243" s="353" t="s">
        <v>231</v>
      </c>
      <c r="F243" s="166">
        <v>12</v>
      </c>
      <c r="G243" s="166" t="s">
        <v>41</v>
      </c>
      <c r="H243" s="166">
        <v>26</v>
      </c>
      <c r="I243" s="166">
        <f>H243</f>
        <v>26</v>
      </c>
      <c r="J243" s="166">
        <v>12</v>
      </c>
      <c r="K243" s="166">
        <f>J243</f>
        <v>12</v>
      </c>
      <c r="L243" s="166">
        <v>14</v>
      </c>
      <c r="M243" s="166">
        <f>L243</f>
        <v>14</v>
      </c>
      <c r="N243" s="68"/>
      <c r="O243" s="98"/>
      <c r="P243" s="98"/>
      <c r="Q243" s="98"/>
      <c r="R243" s="61"/>
      <c r="S243" s="61"/>
      <c r="T243" s="61"/>
      <c r="U243" s="61"/>
      <c r="V243" s="61"/>
      <c r="W243" s="61">
        <f>0.1*F243</f>
        <v>1.2000000000000002</v>
      </c>
      <c r="X243" s="61"/>
      <c r="Y243" s="61">
        <f>0.3*F243</f>
        <v>3.5999999999999996</v>
      </c>
      <c r="Z243" s="61"/>
      <c r="AA243" s="61"/>
      <c r="AB243" s="61"/>
      <c r="AC243" s="61"/>
      <c r="AD243" s="61"/>
      <c r="AE243" s="125"/>
      <c r="AF243" s="128">
        <f>SUM(I243,K243,M243:AE243)</f>
        <v>56.800000000000004</v>
      </c>
      <c r="AG243" s="126"/>
      <c r="AH243" s="60"/>
      <c r="AI243" s="60"/>
      <c r="AJ243" s="60"/>
      <c r="AK243" s="60"/>
      <c r="AL243" s="60"/>
      <c r="AM243" s="60"/>
      <c r="AN243" s="60"/>
      <c r="AO243" s="60"/>
      <c r="AP243" s="126"/>
      <c r="AQ243" s="126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>
        <v>56.800000000000004</v>
      </c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206"/>
      <c r="CL243" s="79" t="b">
        <f t="shared" si="28"/>
        <v>1</v>
      </c>
      <c r="CN243" s="389">
        <f t="shared" si="29"/>
        <v>1.625</v>
      </c>
    </row>
    <row r="244" spans="1:92" ht="9.75" customHeight="1">
      <c r="A244" s="363" t="s">
        <v>333</v>
      </c>
      <c r="B244" s="284" t="s">
        <v>330</v>
      </c>
      <c r="C244" s="183">
        <v>4</v>
      </c>
      <c r="D244" s="319" t="s">
        <v>227</v>
      </c>
      <c r="E244" s="353" t="s">
        <v>231</v>
      </c>
      <c r="F244" s="166">
        <v>12</v>
      </c>
      <c r="G244" s="166" t="s">
        <v>41</v>
      </c>
      <c r="H244" s="166">
        <v>22</v>
      </c>
      <c r="I244" s="166">
        <f t="shared" si="37"/>
        <v>22</v>
      </c>
      <c r="J244" s="166">
        <v>32</v>
      </c>
      <c r="K244" s="166">
        <f t="shared" si="38"/>
        <v>32</v>
      </c>
      <c r="L244" s="166"/>
      <c r="M244" s="166"/>
      <c r="N244" s="68"/>
      <c r="O244" s="98"/>
      <c r="P244" s="98"/>
      <c r="Q244" s="98"/>
      <c r="R244" s="61"/>
      <c r="S244" s="61"/>
      <c r="T244" s="61"/>
      <c r="U244" s="61"/>
      <c r="V244" s="61"/>
      <c r="W244" s="61">
        <f t="shared" si="35"/>
        <v>1.2000000000000002</v>
      </c>
      <c r="X244" s="61"/>
      <c r="Y244" s="61">
        <f t="shared" si="36"/>
        <v>3.5999999999999996</v>
      </c>
      <c r="Z244" s="61"/>
      <c r="AA244" s="61"/>
      <c r="AB244" s="61"/>
      <c r="AC244" s="61"/>
      <c r="AD244" s="61"/>
      <c r="AE244" s="125"/>
      <c r="AF244" s="128">
        <f t="shared" si="22"/>
        <v>58.800000000000004</v>
      </c>
      <c r="AG244" s="126"/>
      <c r="AH244" s="60"/>
      <c r="AI244" s="60"/>
      <c r="AJ244" s="60"/>
      <c r="AK244" s="60"/>
      <c r="AL244" s="60"/>
      <c r="AM244" s="60"/>
      <c r="AN244" s="60"/>
      <c r="AO244" s="60"/>
      <c r="AP244" s="126"/>
      <c r="AQ244" s="126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>
        <f>AF244</f>
        <v>58.800000000000004</v>
      </c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4"/>
      <c r="CB244" s="64"/>
      <c r="CC244" s="64"/>
      <c r="CD244" s="64"/>
      <c r="CE244" s="64"/>
      <c r="CF244" s="60"/>
      <c r="CG244" s="64"/>
      <c r="CH244" s="64"/>
      <c r="CI244" s="64"/>
      <c r="CJ244" s="64"/>
      <c r="CK244" s="206"/>
      <c r="CL244" s="79" t="b">
        <f t="shared" si="28"/>
        <v>1</v>
      </c>
      <c r="CN244" s="389">
        <f t="shared" si="29"/>
        <v>1.6875</v>
      </c>
    </row>
    <row r="245" spans="1:92" ht="9.75" customHeight="1">
      <c r="A245" s="363" t="s">
        <v>333</v>
      </c>
      <c r="B245" s="284" t="s">
        <v>330</v>
      </c>
      <c r="C245" s="183">
        <v>5</v>
      </c>
      <c r="D245" s="319" t="s">
        <v>228</v>
      </c>
      <c r="E245" s="353" t="s">
        <v>231</v>
      </c>
      <c r="F245" s="166">
        <v>12</v>
      </c>
      <c r="G245" s="166" t="s">
        <v>41</v>
      </c>
      <c r="H245" s="166">
        <v>44</v>
      </c>
      <c r="I245" s="166">
        <f t="shared" si="37"/>
        <v>44</v>
      </c>
      <c r="J245" s="166">
        <v>64</v>
      </c>
      <c r="K245" s="166">
        <f t="shared" si="38"/>
        <v>64</v>
      </c>
      <c r="L245" s="166"/>
      <c r="M245" s="166"/>
      <c r="N245" s="68"/>
      <c r="O245" s="98"/>
      <c r="P245" s="98"/>
      <c r="Q245" s="98"/>
      <c r="R245" s="61"/>
      <c r="S245" s="61"/>
      <c r="T245" s="61"/>
      <c r="U245" s="61"/>
      <c r="V245" s="61"/>
      <c r="W245" s="61">
        <f t="shared" si="35"/>
        <v>1.2000000000000002</v>
      </c>
      <c r="X245" s="61"/>
      <c r="Y245" s="61">
        <f t="shared" si="36"/>
        <v>3.5999999999999996</v>
      </c>
      <c r="Z245" s="61"/>
      <c r="AA245" s="61"/>
      <c r="AB245" s="61"/>
      <c r="AC245" s="61"/>
      <c r="AD245" s="61"/>
      <c r="AE245" s="125"/>
      <c r="AF245" s="128">
        <f t="shared" si="22"/>
        <v>112.8</v>
      </c>
      <c r="AG245" s="126"/>
      <c r="AH245" s="60"/>
      <c r="AI245" s="60"/>
      <c r="AJ245" s="60"/>
      <c r="AK245" s="60"/>
      <c r="AL245" s="60"/>
      <c r="AM245" s="60"/>
      <c r="AN245" s="60"/>
      <c r="AO245" s="60"/>
      <c r="AP245" s="126"/>
      <c r="AQ245" s="126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83"/>
      <c r="BE245" s="60"/>
      <c r="BF245" s="60"/>
      <c r="BG245" s="60"/>
      <c r="BH245" s="60"/>
      <c r="BI245" s="60"/>
      <c r="BJ245" s="60"/>
      <c r="BK245" s="60"/>
      <c r="BL245" s="60"/>
      <c r="BM245" s="60">
        <f>AF245</f>
        <v>112.8</v>
      </c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206"/>
      <c r="CL245" s="79" t="b">
        <f t="shared" si="28"/>
        <v>1</v>
      </c>
      <c r="CN245" s="389">
        <f t="shared" si="29"/>
        <v>3.375</v>
      </c>
    </row>
    <row r="246" spans="1:92" ht="9.75" customHeight="1">
      <c r="A246" s="363" t="s">
        <v>333</v>
      </c>
      <c r="B246" s="284" t="s">
        <v>330</v>
      </c>
      <c r="C246" s="183">
        <v>6</v>
      </c>
      <c r="D246" s="319" t="s">
        <v>65</v>
      </c>
      <c r="E246" s="353" t="s">
        <v>231</v>
      </c>
      <c r="F246" s="166">
        <v>12</v>
      </c>
      <c r="G246" s="166" t="s">
        <v>41</v>
      </c>
      <c r="H246" s="166"/>
      <c r="I246" s="166"/>
      <c r="J246" s="166">
        <v>18</v>
      </c>
      <c r="K246" s="166">
        <v>18</v>
      </c>
      <c r="L246" s="166"/>
      <c r="M246" s="166"/>
      <c r="N246" s="68"/>
      <c r="O246" s="98"/>
      <c r="P246" s="98"/>
      <c r="Q246" s="98"/>
      <c r="R246" s="61"/>
      <c r="S246" s="61"/>
      <c r="T246" s="61"/>
      <c r="U246" s="61"/>
      <c r="V246" s="61"/>
      <c r="W246" s="61">
        <f t="shared" si="35"/>
        <v>1.2000000000000002</v>
      </c>
      <c r="X246" s="61"/>
      <c r="Y246" s="61">
        <f t="shared" si="36"/>
        <v>3.5999999999999996</v>
      </c>
      <c r="Z246" s="61"/>
      <c r="AA246" s="61"/>
      <c r="AB246" s="61"/>
      <c r="AC246" s="61"/>
      <c r="AD246" s="61"/>
      <c r="AE246" s="125"/>
      <c r="AF246" s="128">
        <f t="shared" si="22"/>
        <v>22.799999999999997</v>
      </c>
      <c r="AG246" s="126"/>
      <c r="AH246" s="60">
        <f>AF246</f>
        <v>22.799999999999997</v>
      </c>
      <c r="AI246" s="60"/>
      <c r="AJ246" s="60"/>
      <c r="AK246" s="60"/>
      <c r="AL246" s="60"/>
      <c r="AM246" s="60"/>
      <c r="AN246" s="60"/>
      <c r="AO246" s="60"/>
      <c r="AP246" s="126"/>
      <c r="AQ246" s="126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206"/>
      <c r="CL246" s="79" t="b">
        <f t="shared" si="28"/>
        <v>1</v>
      </c>
      <c r="CN246" s="389">
        <f t="shared" si="29"/>
        <v>0.5625</v>
      </c>
    </row>
    <row r="247" spans="1:92" ht="9.75" customHeight="1">
      <c r="A247" s="363" t="s">
        <v>333</v>
      </c>
      <c r="B247" s="284" t="s">
        <v>330</v>
      </c>
      <c r="C247" s="183">
        <v>7</v>
      </c>
      <c r="D247" s="319" t="s">
        <v>229</v>
      </c>
      <c r="E247" s="353" t="s">
        <v>231</v>
      </c>
      <c r="F247" s="166">
        <v>12</v>
      </c>
      <c r="G247" s="166" t="s">
        <v>41</v>
      </c>
      <c r="H247" s="166">
        <v>22</v>
      </c>
      <c r="I247" s="166">
        <f t="shared" si="37"/>
        <v>22</v>
      </c>
      <c r="J247" s="166">
        <v>16</v>
      </c>
      <c r="K247" s="166">
        <f t="shared" si="38"/>
        <v>16</v>
      </c>
      <c r="L247" s="166">
        <v>16</v>
      </c>
      <c r="M247" s="166">
        <f>L247</f>
        <v>16</v>
      </c>
      <c r="N247" s="68"/>
      <c r="O247" s="98"/>
      <c r="P247" s="98"/>
      <c r="Q247" s="98"/>
      <c r="R247" s="61"/>
      <c r="S247" s="61"/>
      <c r="T247" s="61"/>
      <c r="U247" s="61"/>
      <c r="V247" s="61"/>
      <c r="W247" s="61">
        <f t="shared" si="35"/>
        <v>1.2000000000000002</v>
      </c>
      <c r="X247" s="91"/>
      <c r="Y247" s="61">
        <f t="shared" si="36"/>
        <v>3.5999999999999996</v>
      </c>
      <c r="Z247" s="61"/>
      <c r="AA247" s="61"/>
      <c r="AB247" s="61"/>
      <c r="AC247" s="61"/>
      <c r="AD247" s="61"/>
      <c r="AE247" s="125"/>
      <c r="AF247" s="128">
        <f t="shared" si="22"/>
        <v>58.800000000000004</v>
      </c>
      <c r="AG247" s="126"/>
      <c r="AH247" s="60"/>
      <c r="AI247" s="60"/>
      <c r="AJ247" s="60"/>
      <c r="AK247" s="60"/>
      <c r="AL247" s="60"/>
      <c r="AM247" s="60"/>
      <c r="AN247" s="60"/>
      <c r="AO247" s="60"/>
      <c r="AP247" s="126"/>
      <c r="AQ247" s="126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>
        <v>58.800000000000004</v>
      </c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206"/>
      <c r="CL247" s="79" t="b">
        <f t="shared" si="28"/>
        <v>1</v>
      </c>
      <c r="CN247" s="389">
        <f t="shared" si="29"/>
        <v>1.6875</v>
      </c>
    </row>
    <row r="248" spans="1:92" ht="9.75" customHeight="1">
      <c r="A248" s="363" t="s">
        <v>333</v>
      </c>
      <c r="B248" s="284" t="s">
        <v>330</v>
      </c>
      <c r="C248" s="183">
        <v>8</v>
      </c>
      <c r="D248" s="319" t="s">
        <v>230</v>
      </c>
      <c r="E248" s="353" t="s">
        <v>231</v>
      </c>
      <c r="F248" s="166">
        <v>12</v>
      </c>
      <c r="G248" s="166" t="s">
        <v>41</v>
      </c>
      <c r="H248" s="166"/>
      <c r="I248" s="166"/>
      <c r="J248" s="166">
        <v>18</v>
      </c>
      <c r="K248" s="166">
        <v>18</v>
      </c>
      <c r="L248" s="166"/>
      <c r="M248" s="166"/>
      <c r="N248" s="68"/>
      <c r="O248" s="98"/>
      <c r="P248" s="98"/>
      <c r="Q248" s="98"/>
      <c r="R248" s="61"/>
      <c r="S248" s="61"/>
      <c r="T248" s="61"/>
      <c r="U248" s="61"/>
      <c r="V248" s="61"/>
      <c r="W248" s="61">
        <f t="shared" si="35"/>
        <v>1.2000000000000002</v>
      </c>
      <c r="X248" s="91"/>
      <c r="Y248" s="61">
        <f t="shared" si="36"/>
        <v>3.5999999999999996</v>
      </c>
      <c r="Z248" s="61"/>
      <c r="AA248" s="61"/>
      <c r="AB248" s="61"/>
      <c r="AC248" s="61"/>
      <c r="AD248" s="61"/>
      <c r="AE248" s="125"/>
      <c r="AF248" s="128">
        <f t="shared" si="22"/>
        <v>22.799999999999997</v>
      </c>
      <c r="AG248" s="126"/>
      <c r="AH248" s="60"/>
      <c r="AI248" s="60"/>
      <c r="AJ248" s="60"/>
      <c r="AK248" s="60"/>
      <c r="AL248" s="60"/>
      <c r="AM248" s="60"/>
      <c r="AN248" s="60"/>
      <c r="AO248" s="60"/>
      <c r="AP248" s="126"/>
      <c r="AQ248" s="126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178">
        <f>AF248</f>
        <v>22.799999999999997</v>
      </c>
      <c r="BZ248" s="60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206"/>
      <c r="CL248" s="79" t="b">
        <f t="shared" si="28"/>
        <v>1</v>
      </c>
      <c r="CN248" s="389">
        <f t="shared" si="29"/>
        <v>0.5625</v>
      </c>
    </row>
    <row r="249" spans="1:92" ht="9.75" customHeight="1">
      <c r="A249" s="363" t="s">
        <v>333</v>
      </c>
      <c r="B249" s="284" t="s">
        <v>330</v>
      </c>
      <c r="C249" s="183">
        <v>9</v>
      </c>
      <c r="D249" s="319" t="s">
        <v>84</v>
      </c>
      <c r="E249" s="353" t="s">
        <v>231</v>
      </c>
      <c r="F249" s="166">
        <v>12</v>
      </c>
      <c r="G249" s="166" t="s">
        <v>41</v>
      </c>
      <c r="H249" s="166"/>
      <c r="I249" s="166"/>
      <c r="J249" s="166">
        <v>24</v>
      </c>
      <c r="K249" s="166">
        <f t="shared" si="38"/>
        <v>24</v>
      </c>
      <c r="L249" s="166"/>
      <c r="M249" s="166"/>
      <c r="N249" s="68"/>
      <c r="O249" s="98"/>
      <c r="P249" s="98"/>
      <c r="Q249" s="98"/>
      <c r="R249" s="61"/>
      <c r="S249" s="61"/>
      <c r="T249" s="61"/>
      <c r="U249" s="61"/>
      <c r="V249" s="61"/>
      <c r="W249" s="61"/>
      <c r="X249" s="91">
        <v>1.2</v>
      </c>
      <c r="Y249" s="61"/>
      <c r="Z249" s="61"/>
      <c r="AA249" s="61"/>
      <c r="AB249" s="61"/>
      <c r="AC249" s="61"/>
      <c r="AD249" s="61"/>
      <c r="AE249" s="125"/>
      <c r="AF249" s="128">
        <f t="shared" si="22"/>
        <v>25.2</v>
      </c>
      <c r="AG249" s="126"/>
      <c r="AH249" s="60"/>
      <c r="AI249" s="60"/>
      <c r="AJ249" s="60"/>
      <c r="AK249" s="60"/>
      <c r="AL249" s="60"/>
      <c r="AM249" s="60"/>
      <c r="AN249" s="60"/>
      <c r="AO249" s="60"/>
      <c r="AP249" s="126"/>
      <c r="AQ249" s="126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4"/>
      <c r="CB249" s="64"/>
      <c r="CC249" s="64"/>
      <c r="CD249" s="64">
        <f>AF249</f>
        <v>25.2</v>
      </c>
      <c r="CE249" s="64"/>
      <c r="CF249" s="60"/>
      <c r="CG249" s="64"/>
      <c r="CH249" s="64"/>
      <c r="CI249" s="64"/>
      <c r="CJ249" s="64"/>
      <c r="CK249" s="206"/>
      <c r="CL249" s="79" t="b">
        <f t="shared" si="28"/>
        <v>1</v>
      </c>
      <c r="CN249" s="389">
        <f t="shared" si="29"/>
        <v>0.75</v>
      </c>
    </row>
    <row r="250" spans="1:92" ht="9.75" customHeight="1">
      <c r="A250" s="363" t="s">
        <v>333</v>
      </c>
      <c r="B250" s="284" t="s">
        <v>330</v>
      </c>
      <c r="C250" s="183">
        <v>10</v>
      </c>
      <c r="D250" s="319" t="s">
        <v>171</v>
      </c>
      <c r="E250" s="351" t="s">
        <v>231</v>
      </c>
      <c r="F250" s="166">
        <v>12</v>
      </c>
      <c r="G250" s="166" t="s">
        <v>41</v>
      </c>
      <c r="H250" s="166"/>
      <c r="I250" s="166"/>
      <c r="J250" s="166"/>
      <c r="K250" s="166"/>
      <c r="L250" s="166"/>
      <c r="M250" s="166"/>
      <c r="N250" s="68"/>
      <c r="O250" s="61"/>
      <c r="P250" s="64"/>
      <c r="Q250" s="61"/>
      <c r="R250" s="61"/>
      <c r="S250" s="61"/>
      <c r="T250" s="64"/>
      <c r="U250" s="64"/>
      <c r="V250" s="92">
        <v>40</v>
      </c>
      <c r="W250" s="64"/>
      <c r="X250" s="92"/>
      <c r="Y250" s="61"/>
      <c r="Z250" s="61"/>
      <c r="AA250" s="61"/>
      <c r="AB250" s="61"/>
      <c r="AC250" s="61"/>
      <c r="AD250" s="61"/>
      <c r="AE250" s="125"/>
      <c r="AF250" s="128">
        <f aca="true" t="shared" si="39" ref="AF250:AF260">SUM(I250,K250,M250:AE250)</f>
        <v>40</v>
      </c>
      <c r="AG250" s="126"/>
      <c r="AH250" s="60"/>
      <c r="AI250" s="60"/>
      <c r="AJ250" s="60"/>
      <c r="AK250" s="60"/>
      <c r="AL250" s="60"/>
      <c r="AM250" s="60"/>
      <c r="AN250" s="60"/>
      <c r="AO250" s="60"/>
      <c r="AP250" s="126"/>
      <c r="AQ250" s="126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>
        <v>20</v>
      </c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4"/>
      <c r="CB250" s="64"/>
      <c r="CC250" s="64"/>
      <c r="CD250" s="64"/>
      <c r="CE250" s="64"/>
      <c r="CF250" s="64">
        <v>20</v>
      </c>
      <c r="CG250" s="64"/>
      <c r="CH250" s="64"/>
      <c r="CI250" s="64"/>
      <c r="CJ250" s="64"/>
      <c r="CK250" s="206"/>
      <c r="CL250" s="79" t="b">
        <f t="shared" si="28"/>
        <v>1</v>
      </c>
      <c r="CN250" s="389">
        <f t="shared" si="29"/>
        <v>0</v>
      </c>
    </row>
    <row r="251" spans="1:92" s="280" customFormat="1" ht="9.75" customHeight="1">
      <c r="A251" s="363" t="s">
        <v>333</v>
      </c>
      <c r="B251" s="284" t="s">
        <v>330</v>
      </c>
      <c r="C251" s="218"/>
      <c r="D251" s="225"/>
      <c r="E251" s="352" t="s">
        <v>236</v>
      </c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124"/>
      <c r="AF251" s="127"/>
      <c r="AG251" s="276"/>
      <c r="AH251" s="277"/>
      <c r="AI251" s="277"/>
      <c r="AJ251" s="277"/>
      <c r="AK251" s="277"/>
      <c r="AL251" s="277"/>
      <c r="AM251" s="277"/>
      <c r="AN251" s="277"/>
      <c r="AO251" s="277"/>
      <c r="AP251" s="277"/>
      <c r="AQ251" s="277"/>
      <c r="AR251" s="277"/>
      <c r="AS251" s="277"/>
      <c r="AT251" s="277"/>
      <c r="AU251" s="277"/>
      <c r="AV251" s="277"/>
      <c r="AW251" s="277"/>
      <c r="AX251" s="277"/>
      <c r="AY251" s="277"/>
      <c r="AZ251" s="277"/>
      <c r="BA251" s="277"/>
      <c r="BB251" s="277"/>
      <c r="BC251" s="277"/>
      <c r="BD251" s="277"/>
      <c r="BE251" s="277"/>
      <c r="BF251" s="277"/>
      <c r="BG251" s="277"/>
      <c r="BH251" s="277"/>
      <c r="BI251" s="277"/>
      <c r="BJ251" s="277"/>
      <c r="BK251" s="277"/>
      <c r="BL251" s="277"/>
      <c r="BM251" s="277"/>
      <c r="BN251" s="277"/>
      <c r="BO251" s="277"/>
      <c r="BP251" s="277"/>
      <c r="BQ251" s="277"/>
      <c r="BR251" s="277"/>
      <c r="BS251" s="277"/>
      <c r="BT251" s="277"/>
      <c r="BU251" s="277"/>
      <c r="BV251" s="277"/>
      <c r="BW251" s="277"/>
      <c r="BX251" s="277"/>
      <c r="BY251" s="277"/>
      <c r="BZ251" s="277"/>
      <c r="CA251" s="277"/>
      <c r="CB251" s="277"/>
      <c r="CC251" s="277"/>
      <c r="CD251" s="277"/>
      <c r="CE251" s="277"/>
      <c r="CF251" s="277"/>
      <c r="CG251" s="277"/>
      <c r="CH251" s="277"/>
      <c r="CI251" s="277"/>
      <c r="CJ251" s="277"/>
      <c r="CK251" s="278"/>
      <c r="CL251" s="79" t="b">
        <f t="shared" si="28"/>
        <v>1</v>
      </c>
      <c r="CN251" s="389">
        <f t="shared" si="29"/>
        <v>0</v>
      </c>
    </row>
    <row r="252" spans="1:92" ht="9.75" customHeight="1">
      <c r="A252" s="363" t="s">
        <v>333</v>
      </c>
      <c r="B252" s="284" t="s">
        <v>330</v>
      </c>
      <c r="C252" s="183">
        <v>1</v>
      </c>
      <c r="D252" s="224" t="s">
        <v>164</v>
      </c>
      <c r="E252" s="351" t="s">
        <v>236</v>
      </c>
      <c r="F252" s="166">
        <v>13</v>
      </c>
      <c r="G252" s="166" t="s">
        <v>41</v>
      </c>
      <c r="H252" s="87">
        <v>22</v>
      </c>
      <c r="I252" s="82">
        <v>22</v>
      </c>
      <c r="J252" s="166">
        <v>24</v>
      </c>
      <c r="K252" s="166">
        <v>24</v>
      </c>
      <c r="L252" s="163">
        <v>8</v>
      </c>
      <c r="M252" s="87">
        <v>8</v>
      </c>
      <c r="N252" s="68"/>
      <c r="O252" s="61"/>
      <c r="P252" s="64"/>
      <c r="Q252" s="61"/>
      <c r="R252" s="61"/>
      <c r="S252" s="61"/>
      <c r="T252" s="61"/>
      <c r="U252" s="61"/>
      <c r="V252" s="61"/>
      <c r="W252" s="61">
        <v>1.3</v>
      </c>
      <c r="X252" s="61"/>
      <c r="Y252" s="61">
        <v>3.9</v>
      </c>
      <c r="Z252" s="61"/>
      <c r="AA252" s="61"/>
      <c r="AB252" s="61"/>
      <c r="AC252" s="61"/>
      <c r="AD252" s="61"/>
      <c r="AE252" s="125"/>
      <c r="AF252" s="128">
        <f>SUM(I252,K252,M252:AE252)</f>
        <v>59.199999999999996</v>
      </c>
      <c r="AG252" s="135"/>
      <c r="AH252" s="83"/>
      <c r="AI252" s="83"/>
      <c r="AJ252" s="83"/>
      <c r="AK252" s="83"/>
      <c r="AL252" s="83"/>
      <c r="AM252" s="83"/>
      <c r="AN252" s="83"/>
      <c r="AO252" s="83"/>
      <c r="AP252" s="135"/>
      <c r="AQ252" s="126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>
        <f>AF252</f>
        <v>59.199999999999996</v>
      </c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60"/>
      <c r="BX252" s="60"/>
      <c r="BY252" s="60"/>
      <c r="BZ252" s="83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208"/>
      <c r="CL252" s="79" t="b">
        <f t="shared" si="28"/>
        <v>1</v>
      </c>
      <c r="CN252" s="389">
        <f t="shared" si="29"/>
        <v>1.6875</v>
      </c>
    </row>
    <row r="253" spans="1:92" ht="9.75" customHeight="1">
      <c r="A253" s="363" t="s">
        <v>333</v>
      </c>
      <c r="B253" s="284" t="s">
        <v>330</v>
      </c>
      <c r="C253" s="183">
        <v>2</v>
      </c>
      <c r="D253" s="224" t="s">
        <v>235</v>
      </c>
      <c r="E253" s="351" t="s">
        <v>236</v>
      </c>
      <c r="F253" s="166">
        <v>13</v>
      </c>
      <c r="G253" s="166" t="s">
        <v>41</v>
      </c>
      <c r="H253" s="87">
        <v>22</v>
      </c>
      <c r="I253" s="82">
        <v>22</v>
      </c>
      <c r="J253" s="166">
        <v>32</v>
      </c>
      <c r="K253" s="166">
        <v>32</v>
      </c>
      <c r="L253" s="163"/>
      <c r="M253" s="87"/>
      <c r="N253" s="68"/>
      <c r="O253" s="61"/>
      <c r="P253" s="64"/>
      <c r="Q253" s="61"/>
      <c r="R253" s="61"/>
      <c r="S253" s="61"/>
      <c r="T253" s="61"/>
      <c r="U253" s="61"/>
      <c r="V253" s="61"/>
      <c r="W253" s="61">
        <v>1.3</v>
      </c>
      <c r="X253" s="61"/>
      <c r="Y253" s="61">
        <v>3.9</v>
      </c>
      <c r="Z253" s="61"/>
      <c r="AA253" s="61"/>
      <c r="AB253" s="61"/>
      <c r="AC253" s="61"/>
      <c r="AD253" s="61"/>
      <c r="AE253" s="125"/>
      <c r="AF253" s="128">
        <f t="shared" si="39"/>
        <v>59.199999999999996</v>
      </c>
      <c r="AG253" s="135"/>
      <c r="AH253" s="83"/>
      <c r="AI253" s="60">
        <f>AF253</f>
        <v>59.199999999999996</v>
      </c>
      <c r="AJ253" s="83"/>
      <c r="AK253" s="83"/>
      <c r="AL253" s="83"/>
      <c r="AM253" s="83"/>
      <c r="AN253" s="83"/>
      <c r="AO253" s="83"/>
      <c r="AP253" s="135"/>
      <c r="AQ253" s="126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60"/>
      <c r="BX253" s="60"/>
      <c r="BY253" s="60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205"/>
      <c r="CL253" s="79" t="b">
        <f t="shared" si="28"/>
        <v>1</v>
      </c>
      <c r="CN253" s="389">
        <f t="shared" si="29"/>
        <v>1.6875</v>
      </c>
    </row>
    <row r="254" spans="1:92" ht="9.75" customHeight="1">
      <c r="A254" s="363" t="s">
        <v>333</v>
      </c>
      <c r="B254" s="284" t="s">
        <v>330</v>
      </c>
      <c r="C254" s="183">
        <v>3</v>
      </c>
      <c r="D254" s="224" t="s">
        <v>237</v>
      </c>
      <c r="E254" s="351" t="s">
        <v>236</v>
      </c>
      <c r="F254" s="166">
        <v>13</v>
      </c>
      <c r="G254" s="166" t="s">
        <v>41</v>
      </c>
      <c r="H254" s="87">
        <v>32</v>
      </c>
      <c r="I254" s="82">
        <v>32</v>
      </c>
      <c r="J254" s="166">
        <v>40</v>
      </c>
      <c r="K254" s="166">
        <v>40</v>
      </c>
      <c r="L254" s="163"/>
      <c r="M254" s="87"/>
      <c r="N254" s="68"/>
      <c r="O254" s="61"/>
      <c r="P254" s="64"/>
      <c r="Q254" s="61"/>
      <c r="R254" s="61"/>
      <c r="S254" s="61"/>
      <c r="T254" s="61"/>
      <c r="U254" s="61"/>
      <c r="V254" s="61"/>
      <c r="W254" s="61">
        <v>1.3</v>
      </c>
      <c r="X254" s="61"/>
      <c r="Y254" s="61">
        <v>3.9</v>
      </c>
      <c r="Z254" s="61"/>
      <c r="AA254" s="61"/>
      <c r="AB254" s="61"/>
      <c r="AC254" s="61"/>
      <c r="AD254" s="61"/>
      <c r="AE254" s="125"/>
      <c r="AF254" s="128">
        <f t="shared" si="39"/>
        <v>77.2</v>
      </c>
      <c r="AG254" s="135"/>
      <c r="AH254" s="83"/>
      <c r="AI254" s="83"/>
      <c r="AJ254" s="83"/>
      <c r="AK254" s="83"/>
      <c r="AL254" s="83"/>
      <c r="AM254" s="83"/>
      <c r="AN254" s="83"/>
      <c r="AO254" s="83"/>
      <c r="AP254" s="135"/>
      <c r="AQ254" s="126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>
        <v>77.2</v>
      </c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60"/>
      <c r="BX254" s="60"/>
      <c r="BY254" s="60"/>
      <c r="BZ254" s="83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208"/>
      <c r="CL254" s="79" t="b">
        <f t="shared" si="28"/>
        <v>1</v>
      </c>
      <c r="CN254" s="389">
        <f t="shared" si="29"/>
        <v>2.25</v>
      </c>
    </row>
    <row r="255" spans="1:92" ht="9.75" customHeight="1">
      <c r="A255" s="363" t="s">
        <v>333</v>
      </c>
      <c r="B255" s="284" t="s">
        <v>330</v>
      </c>
      <c r="C255" s="183">
        <v>4</v>
      </c>
      <c r="D255" s="224" t="s">
        <v>238</v>
      </c>
      <c r="E255" s="351" t="s">
        <v>236</v>
      </c>
      <c r="F255" s="166">
        <v>13</v>
      </c>
      <c r="G255" s="166" t="s">
        <v>41</v>
      </c>
      <c r="H255" s="87">
        <v>32</v>
      </c>
      <c r="I255" s="82">
        <v>32</v>
      </c>
      <c r="J255" s="166">
        <v>40</v>
      </c>
      <c r="K255" s="166">
        <v>40</v>
      </c>
      <c r="L255" s="163"/>
      <c r="M255" s="87"/>
      <c r="N255" s="68"/>
      <c r="O255" s="61"/>
      <c r="P255" s="64"/>
      <c r="Q255" s="61"/>
      <c r="R255" s="61"/>
      <c r="S255" s="61"/>
      <c r="T255" s="61"/>
      <c r="U255" s="61"/>
      <c r="V255" s="61"/>
      <c r="W255" s="61">
        <v>1.3</v>
      </c>
      <c r="X255" s="61"/>
      <c r="Y255" s="61">
        <v>3.9</v>
      </c>
      <c r="Z255" s="61"/>
      <c r="AA255" s="61"/>
      <c r="AB255" s="61"/>
      <c r="AC255" s="61"/>
      <c r="AD255" s="61"/>
      <c r="AE255" s="125"/>
      <c r="AF255" s="128">
        <f t="shared" si="39"/>
        <v>77.2</v>
      </c>
      <c r="AG255" s="135"/>
      <c r="AH255" s="83"/>
      <c r="AI255" s="83"/>
      <c r="AJ255" s="83"/>
      <c r="AK255" s="83"/>
      <c r="AL255" s="83"/>
      <c r="AM255" s="83"/>
      <c r="AN255" s="83"/>
      <c r="AO255" s="83"/>
      <c r="AP255" s="135"/>
      <c r="AQ255" s="126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>
        <v>77.2</v>
      </c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60"/>
      <c r="BX255" s="60"/>
      <c r="BY255" s="60"/>
      <c r="BZ255" s="83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208"/>
      <c r="CL255" s="79" t="b">
        <f t="shared" si="28"/>
        <v>1</v>
      </c>
      <c r="CN255" s="389">
        <f t="shared" si="29"/>
        <v>2.25</v>
      </c>
    </row>
    <row r="256" spans="1:92" ht="9.75" customHeight="1">
      <c r="A256" s="363" t="s">
        <v>333</v>
      </c>
      <c r="B256" s="284" t="s">
        <v>330</v>
      </c>
      <c r="C256" s="183">
        <v>5</v>
      </c>
      <c r="D256" s="224" t="s">
        <v>239</v>
      </c>
      <c r="E256" s="351" t="s">
        <v>236</v>
      </c>
      <c r="F256" s="166">
        <v>13</v>
      </c>
      <c r="G256" s="166" t="s">
        <v>41</v>
      </c>
      <c r="H256" s="87">
        <v>32</v>
      </c>
      <c r="I256" s="82">
        <v>32</v>
      </c>
      <c r="J256" s="166">
        <v>40</v>
      </c>
      <c r="K256" s="166">
        <v>40</v>
      </c>
      <c r="L256" s="163"/>
      <c r="M256" s="87"/>
      <c r="N256" s="68"/>
      <c r="O256" s="61"/>
      <c r="P256" s="64"/>
      <c r="Q256" s="61"/>
      <c r="R256" s="61"/>
      <c r="S256" s="61"/>
      <c r="T256" s="61"/>
      <c r="U256" s="61"/>
      <c r="V256" s="61"/>
      <c r="W256" s="61">
        <v>1.3</v>
      </c>
      <c r="X256" s="61"/>
      <c r="Y256" s="61">
        <v>3.9</v>
      </c>
      <c r="Z256" s="61"/>
      <c r="AA256" s="61"/>
      <c r="AB256" s="61"/>
      <c r="AC256" s="61"/>
      <c r="AD256" s="61"/>
      <c r="AE256" s="125"/>
      <c r="AF256" s="128">
        <f>SUM(I256,K256,M256:AE256)</f>
        <v>77.2</v>
      </c>
      <c r="AG256" s="135"/>
      <c r="AH256" s="83"/>
      <c r="AI256" s="83"/>
      <c r="AJ256" s="83"/>
      <c r="AK256" s="83"/>
      <c r="AL256" s="83"/>
      <c r="AM256" s="83"/>
      <c r="AN256" s="83"/>
      <c r="AO256" s="83"/>
      <c r="AP256" s="135"/>
      <c r="AQ256" s="126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60"/>
      <c r="BX256" s="60"/>
      <c r="BY256" s="60"/>
      <c r="BZ256" s="83"/>
      <c r="CA256" s="92">
        <f>AF256</f>
        <v>77.2</v>
      </c>
      <c r="CB256" s="92"/>
      <c r="CC256" s="92"/>
      <c r="CD256" s="92"/>
      <c r="CE256" s="92"/>
      <c r="CF256" s="60"/>
      <c r="CG256" s="92"/>
      <c r="CH256" s="92"/>
      <c r="CI256" s="92"/>
      <c r="CJ256" s="92"/>
      <c r="CK256" s="208"/>
      <c r="CL256" s="79" t="b">
        <f t="shared" si="28"/>
        <v>1</v>
      </c>
      <c r="CN256" s="389">
        <f t="shared" si="29"/>
        <v>2.25</v>
      </c>
    </row>
    <row r="257" spans="1:92" ht="9.75" customHeight="1">
      <c r="A257" s="363" t="s">
        <v>333</v>
      </c>
      <c r="B257" s="284" t="s">
        <v>330</v>
      </c>
      <c r="C257" s="183">
        <v>6</v>
      </c>
      <c r="D257" s="230" t="s">
        <v>375</v>
      </c>
      <c r="E257" s="351" t="s">
        <v>236</v>
      </c>
      <c r="F257" s="166">
        <v>13</v>
      </c>
      <c r="G257" s="166" t="s">
        <v>41</v>
      </c>
      <c r="H257" s="87">
        <v>22</v>
      </c>
      <c r="I257" s="82">
        <v>22</v>
      </c>
      <c r="J257" s="166">
        <v>32</v>
      </c>
      <c r="K257" s="166">
        <v>32</v>
      </c>
      <c r="L257" s="163"/>
      <c r="M257" s="87"/>
      <c r="N257" s="68"/>
      <c r="O257" s="61"/>
      <c r="P257" s="64"/>
      <c r="Q257" s="61"/>
      <c r="R257" s="61"/>
      <c r="S257" s="61"/>
      <c r="T257" s="61"/>
      <c r="U257" s="61"/>
      <c r="V257" s="61"/>
      <c r="W257" s="61">
        <v>1.3</v>
      </c>
      <c r="X257" s="61"/>
      <c r="Y257" s="61">
        <v>3.9</v>
      </c>
      <c r="Z257" s="61"/>
      <c r="AA257" s="61"/>
      <c r="AB257" s="61"/>
      <c r="AC257" s="61"/>
      <c r="AD257" s="61"/>
      <c r="AE257" s="125"/>
      <c r="AF257" s="128">
        <f>SUM(I257,K257,M257:AE257)</f>
        <v>59.199999999999996</v>
      </c>
      <c r="AG257" s="135"/>
      <c r="AH257" s="83"/>
      <c r="AI257" s="83"/>
      <c r="AJ257" s="83"/>
      <c r="AK257" s="83"/>
      <c r="AL257" s="83"/>
      <c r="AM257" s="83"/>
      <c r="AN257" s="83"/>
      <c r="AO257" s="83"/>
      <c r="AP257" s="135"/>
      <c r="AQ257" s="126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60"/>
      <c r="BX257" s="60"/>
      <c r="BY257" s="60"/>
      <c r="BZ257" s="83"/>
      <c r="CA257" s="92"/>
      <c r="CB257" s="92">
        <f>AF257</f>
        <v>59.199999999999996</v>
      </c>
      <c r="CC257" s="92"/>
      <c r="CD257" s="92"/>
      <c r="CE257" s="92"/>
      <c r="CF257" s="60"/>
      <c r="CG257" s="92"/>
      <c r="CH257" s="92"/>
      <c r="CI257" s="92"/>
      <c r="CJ257" s="92"/>
      <c r="CK257" s="208"/>
      <c r="CL257" s="79" t="b">
        <f t="shared" si="28"/>
        <v>1</v>
      </c>
      <c r="CN257" s="389">
        <f t="shared" si="29"/>
        <v>1.6875</v>
      </c>
    </row>
    <row r="258" spans="1:92" ht="9.75" customHeight="1">
      <c r="A258" s="363" t="s">
        <v>333</v>
      </c>
      <c r="B258" s="284" t="s">
        <v>330</v>
      </c>
      <c r="C258" s="183">
        <v>7</v>
      </c>
      <c r="D258" s="230" t="s">
        <v>170</v>
      </c>
      <c r="E258" s="351" t="s">
        <v>236</v>
      </c>
      <c r="F258" s="166">
        <v>13</v>
      </c>
      <c r="G258" s="166" t="s">
        <v>41</v>
      </c>
      <c r="H258" s="87">
        <v>22</v>
      </c>
      <c r="I258" s="82">
        <v>22</v>
      </c>
      <c r="J258" s="166">
        <v>32</v>
      </c>
      <c r="K258" s="166">
        <v>32</v>
      </c>
      <c r="L258" s="163"/>
      <c r="M258" s="87"/>
      <c r="N258" s="68"/>
      <c r="O258" s="61"/>
      <c r="P258" s="64"/>
      <c r="Q258" s="61"/>
      <c r="R258" s="61"/>
      <c r="S258" s="61"/>
      <c r="T258" s="61"/>
      <c r="U258" s="61"/>
      <c r="V258" s="61"/>
      <c r="W258" s="61">
        <v>1</v>
      </c>
      <c r="X258" s="61"/>
      <c r="Y258" s="61">
        <v>3</v>
      </c>
      <c r="Z258" s="61"/>
      <c r="AA258" s="61"/>
      <c r="AB258" s="61"/>
      <c r="AC258" s="61"/>
      <c r="AD258" s="61"/>
      <c r="AE258" s="125"/>
      <c r="AF258" s="128">
        <f t="shared" si="39"/>
        <v>58</v>
      </c>
      <c r="AG258" s="135"/>
      <c r="AH258" s="83"/>
      <c r="AI258" s="83"/>
      <c r="AJ258" s="83"/>
      <c r="AK258" s="83"/>
      <c r="AL258" s="83"/>
      <c r="AM258" s="83"/>
      <c r="AN258" s="83"/>
      <c r="AO258" s="83"/>
      <c r="AP258" s="135"/>
      <c r="AQ258" s="126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>
        <f>AF258</f>
        <v>58</v>
      </c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60"/>
      <c r="BX258" s="60"/>
      <c r="BY258" s="60"/>
      <c r="BZ258" s="83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208"/>
      <c r="CL258" s="79" t="b">
        <f t="shared" si="28"/>
        <v>1</v>
      </c>
      <c r="CN258" s="389">
        <f t="shared" si="29"/>
        <v>1.6875</v>
      </c>
    </row>
    <row r="259" spans="1:92" ht="9.75" customHeight="1">
      <c r="A259" s="363" t="s">
        <v>333</v>
      </c>
      <c r="B259" s="284" t="s">
        <v>330</v>
      </c>
      <c r="C259" s="183">
        <v>8</v>
      </c>
      <c r="D259" s="224" t="s">
        <v>84</v>
      </c>
      <c r="E259" s="330" t="s">
        <v>236</v>
      </c>
      <c r="F259" s="166">
        <v>13</v>
      </c>
      <c r="G259" s="163" t="s">
        <v>41</v>
      </c>
      <c r="H259" s="87"/>
      <c r="I259" s="82"/>
      <c r="J259" s="166">
        <v>24</v>
      </c>
      <c r="K259" s="166">
        <v>24</v>
      </c>
      <c r="L259" s="163"/>
      <c r="M259" s="87"/>
      <c r="N259" s="68"/>
      <c r="O259" s="61"/>
      <c r="P259" s="64"/>
      <c r="Q259" s="61"/>
      <c r="R259" s="61"/>
      <c r="S259" s="61"/>
      <c r="T259" s="61"/>
      <c r="U259" s="61"/>
      <c r="V259" s="61"/>
      <c r="W259" s="61"/>
      <c r="X259" s="61">
        <v>1.3</v>
      </c>
      <c r="Y259" s="61"/>
      <c r="Z259" s="61"/>
      <c r="AA259" s="61"/>
      <c r="AB259" s="61"/>
      <c r="AC259" s="61"/>
      <c r="AD259" s="61"/>
      <c r="AE259" s="125"/>
      <c r="AF259" s="128">
        <f t="shared" si="39"/>
        <v>25.3</v>
      </c>
      <c r="AG259" s="135"/>
      <c r="AH259" s="83"/>
      <c r="AI259" s="83"/>
      <c r="AJ259" s="83"/>
      <c r="AK259" s="83"/>
      <c r="AL259" s="83"/>
      <c r="AM259" s="83"/>
      <c r="AN259" s="83"/>
      <c r="AO259" s="83"/>
      <c r="AP259" s="135"/>
      <c r="AQ259" s="126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60"/>
      <c r="BX259" s="60"/>
      <c r="BY259" s="60"/>
      <c r="BZ259" s="83"/>
      <c r="CA259" s="92"/>
      <c r="CB259" s="92"/>
      <c r="CC259" s="92"/>
      <c r="CD259" s="92">
        <f>AF259</f>
        <v>25.3</v>
      </c>
      <c r="CE259" s="92"/>
      <c r="CF259" s="60"/>
      <c r="CG259" s="92"/>
      <c r="CH259" s="92"/>
      <c r="CI259" s="92"/>
      <c r="CJ259" s="92"/>
      <c r="CK259" s="208"/>
      <c r="CL259" s="79" t="b">
        <f t="shared" si="28"/>
        <v>1</v>
      </c>
      <c r="CN259" s="389">
        <f t="shared" si="29"/>
        <v>0.75</v>
      </c>
    </row>
    <row r="260" spans="1:92" ht="10.5" customHeight="1" thickBot="1">
      <c r="A260" s="364" t="s">
        <v>333</v>
      </c>
      <c r="B260" s="285" t="s">
        <v>330</v>
      </c>
      <c r="C260" s="370">
        <v>9</v>
      </c>
      <c r="D260" s="231" t="s">
        <v>171</v>
      </c>
      <c r="E260" s="329" t="s">
        <v>236</v>
      </c>
      <c r="F260" s="209">
        <v>13</v>
      </c>
      <c r="G260" s="209" t="s">
        <v>41</v>
      </c>
      <c r="H260" s="209"/>
      <c r="I260" s="209"/>
      <c r="J260" s="209"/>
      <c r="K260" s="209"/>
      <c r="L260" s="209"/>
      <c r="M260" s="209"/>
      <c r="N260" s="210"/>
      <c r="O260" s="210"/>
      <c r="P260" s="211"/>
      <c r="Q260" s="210"/>
      <c r="R260" s="210"/>
      <c r="S260" s="210"/>
      <c r="T260" s="211"/>
      <c r="U260" s="211"/>
      <c r="V260" s="211">
        <v>65</v>
      </c>
      <c r="W260" s="211"/>
      <c r="X260" s="211"/>
      <c r="Y260" s="210"/>
      <c r="Z260" s="210"/>
      <c r="AA260" s="210"/>
      <c r="AB260" s="210"/>
      <c r="AC260" s="210"/>
      <c r="AD260" s="210"/>
      <c r="AE260" s="212"/>
      <c r="AF260" s="195">
        <f t="shared" si="39"/>
        <v>65</v>
      </c>
      <c r="AG260" s="213"/>
      <c r="AH260" s="193"/>
      <c r="AI260" s="204"/>
      <c r="AJ260" s="204"/>
      <c r="AK260" s="204"/>
      <c r="AL260" s="204"/>
      <c r="AM260" s="204"/>
      <c r="AN260" s="204"/>
      <c r="AO260" s="204"/>
      <c r="AP260" s="213"/>
      <c r="AQ260" s="213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>
        <v>20</v>
      </c>
      <c r="BM260" s="204"/>
      <c r="BN260" s="193"/>
      <c r="BO260" s="204"/>
      <c r="BP260" s="204"/>
      <c r="BQ260" s="204"/>
      <c r="BR260" s="204"/>
      <c r="BS260" s="204"/>
      <c r="BT260" s="204"/>
      <c r="BU260" s="204"/>
      <c r="BV260" s="204"/>
      <c r="BW260" s="196"/>
      <c r="BX260" s="196"/>
      <c r="BY260" s="196"/>
      <c r="BZ260" s="204"/>
      <c r="CA260" s="193"/>
      <c r="CB260" s="193"/>
      <c r="CC260" s="193"/>
      <c r="CD260" s="193"/>
      <c r="CE260" s="193"/>
      <c r="CF260" s="193">
        <v>45</v>
      </c>
      <c r="CG260" s="193"/>
      <c r="CH260" s="193"/>
      <c r="CI260" s="193"/>
      <c r="CJ260" s="193"/>
      <c r="CK260" s="214"/>
      <c r="CL260" s="79" t="b">
        <f t="shared" si="28"/>
        <v>1</v>
      </c>
      <c r="CN260" s="389">
        <f t="shared" si="29"/>
        <v>0</v>
      </c>
    </row>
    <row r="261" spans="1:92" s="280" customFormat="1" ht="10.5" customHeight="1">
      <c r="A261" s="363" t="s">
        <v>331</v>
      </c>
      <c r="B261" s="286" t="s">
        <v>332</v>
      </c>
      <c r="C261" s="369"/>
      <c r="D261" s="225"/>
      <c r="E261" s="225" t="s">
        <v>189</v>
      </c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124"/>
      <c r="AF261" s="127"/>
      <c r="AG261" s="276"/>
      <c r="AH261" s="277"/>
      <c r="AI261" s="277"/>
      <c r="AJ261" s="277"/>
      <c r="AK261" s="277"/>
      <c r="AL261" s="277"/>
      <c r="AM261" s="277"/>
      <c r="AN261" s="277"/>
      <c r="AO261" s="277"/>
      <c r="AP261" s="277"/>
      <c r="AQ261" s="277"/>
      <c r="AR261" s="277"/>
      <c r="AS261" s="277"/>
      <c r="AT261" s="277"/>
      <c r="AU261" s="277"/>
      <c r="AV261" s="277"/>
      <c r="AW261" s="277"/>
      <c r="AX261" s="277"/>
      <c r="AY261" s="277"/>
      <c r="AZ261" s="277"/>
      <c r="BA261" s="277"/>
      <c r="BB261" s="277"/>
      <c r="BC261" s="277"/>
      <c r="BD261" s="277"/>
      <c r="BE261" s="277"/>
      <c r="BF261" s="277"/>
      <c r="BG261" s="277"/>
      <c r="BH261" s="277"/>
      <c r="BI261" s="277"/>
      <c r="BJ261" s="277"/>
      <c r="BK261" s="277"/>
      <c r="BL261" s="277"/>
      <c r="BM261" s="277"/>
      <c r="BN261" s="277"/>
      <c r="BO261" s="277"/>
      <c r="BP261" s="277"/>
      <c r="BQ261" s="277"/>
      <c r="BR261" s="277"/>
      <c r="BS261" s="277"/>
      <c r="BT261" s="277"/>
      <c r="BU261" s="277"/>
      <c r="BV261" s="277"/>
      <c r="BW261" s="277"/>
      <c r="BX261" s="277"/>
      <c r="BY261" s="277"/>
      <c r="BZ261" s="277"/>
      <c r="CA261" s="277"/>
      <c r="CB261" s="277"/>
      <c r="CC261" s="277"/>
      <c r="CD261" s="277"/>
      <c r="CE261" s="277"/>
      <c r="CF261" s="277"/>
      <c r="CG261" s="277"/>
      <c r="CH261" s="277"/>
      <c r="CI261" s="277"/>
      <c r="CJ261" s="277"/>
      <c r="CK261" s="278"/>
      <c r="CL261" s="79" t="b">
        <f t="shared" si="28"/>
        <v>1</v>
      </c>
      <c r="CN261" s="389">
        <f t="shared" si="29"/>
        <v>0</v>
      </c>
    </row>
    <row r="262" spans="1:92" ht="10.5" customHeight="1">
      <c r="A262" s="363" t="s">
        <v>331</v>
      </c>
      <c r="B262" s="286" t="s">
        <v>332</v>
      </c>
      <c r="C262" s="183">
        <v>1</v>
      </c>
      <c r="D262" s="222" t="s">
        <v>116</v>
      </c>
      <c r="E262" s="328" t="s">
        <v>189</v>
      </c>
      <c r="F262" s="166">
        <v>25</v>
      </c>
      <c r="G262" s="166" t="s">
        <v>105</v>
      </c>
      <c r="H262" s="166"/>
      <c r="I262" s="166"/>
      <c r="J262" s="166">
        <v>40</v>
      </c>
      <c r="K262" s="166">
        <v>40</v>
      </c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61"/>
      <c r="X262" s="61"/>
      <c r="Y262" s="61"/>
      <c r="Z262" s="61"/>
      <c r="AA262" s="61"/>
      <c r="AB262" s="61"/>
      <c r="AC262" s="61"/>
      <c r="AD262" s="61"/>
      <c r="AE262" s="125"/>
      <c r="AF262" s="128">
        <f>SUM(I262,K262,M262:AE262)</f>
        <v>40</v>
      </c>
      <c r="AG262" s="126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4"/>
      <c r="BH262" s="71"/>
      <c r="BI262" s="60"/>
      <c r="BJ262" s="60"/>
      <c r="BK262" s="60"/>
      <c r="BL262" s="60"/>
      <c r="BM262" s="60"/>
      <c r="BN262" s="60"/>
      <c r="BO262" s="60"/>
      <c r="BP262" s="60"/>
      <c r="BQ262" s="60">
        <f>AF262</f>
        <v>40</v>
      </c>
      <c r="BR262" s="64"/>
      <c r="BS262" s="60"/>
      <c r="BT262" s="71"/>
      <c r="BU262" s="60"/>
      <c r="BV262" s="60"/>
      <c r="BW262" s="64"/>
      <c r="BX262" s="126"/>
      <c r="BY262" s="126"/>
      <c r="BZ262" s="60"/>
      <c r="CA262" s="71"/>
      <c r="CB262" s="71"/>
      <c r="CC262" s="71"/>
      <c r="CD262" s="71"/>
      <c r="CE262" s="71"/>
      <c r="CF262" s="180"/>
      <c r="CG262" s="71"/>
      <c r="CH262" s="71"/>
      <c r="CI262" s="71"/>
      <c r="CJ262" s="71"/>
      <c r="CK262" s="201"/>
      <c r="CL262" s="79" t="b">
        <f t="shared" si="28"/>
        <v>1</v>
      </c>
      <c r="CN262" s="389">
        <f t="shared" si="29"/>
        <v>1.25</v>
      </c>
    </row>
    <row r="263" spans="1:92" ht="10.5" customHeight="1">
      <c r="A263" s="363" t="s">
        <v>331</v>
      </c>
      <c r="B263" s="286" t="s">
        <v>332</v>
      </c>
      <c r="C263" s="183">
        <v>2</v>
      </c>
      <c r="D263" s="222" t="s">
        <v>117</v>
      </c>
      <c r="E263" s="328" t="s">
        <v>189</v>
      </c>
      <c r="F263" s="166">
        <v>25</v>
      </c>
      <c r="G263" s="166" t="s">
        <v>105</v>
      </c>
      <c r="H263" s="166"/>
      <c r="I263" s="166"/>
      <c r="J263" s="166">
        <v>60</v>
      </c>
      <c r="K263" s="166">
        <v>60</v>
      </c>
      <c r="L263" s="166"/>
      <c r="M263" s="166"/>
      <c r="N263" s="61"/>
      <c r="O263" s="61"/>
      <c r="P263" s="64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125"/>
      <c r="AF263" s="128">
        <f aca="true" t="shared" si="40" ref="AF263:AF300">SUM(I263,K263,M263:AE263)</f>
        <v>60</v>
      </c>
      <c r="AG263" s="126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4"/>
      <c r="BH263" s="71"/>
      <c r="BI263" s="60"/>
      <c r="BJ263" s="60"/>
      <c r="BK263" s="60"/>
      <c r="BL263" s="60"/>
      <c r="BM263" s="60"/>
      <c r="BN263" s="60"/>
      <c r="BO263" s="60"/>
      <c r="BP263" s="60"/>
      <c r="BQ263" s="60">
        <f>AF263</f>
        <v>60</v>
      </c>
      <c r="BR263" s="64"/>
      <c r="BS263" s="60"/>
      <c r="BT263" s="71"/>
      <c r="BU263" s="60"/>
      <c r="BV263" s="60"/>
      <c r="BW263" s="64"/>
      <c r="BX263" s="126"/>
      <c r="BY263" s="126"/>
      <c r="BZ263" s="60"/>
      <c r="CA263" s="71"/>
      <c r="CB263" s="71"/>
      <c r="CC263" s="71"/>
      <c r="CD263" s="71"/>
      <c r="CE263" s="71"/>
      <c r="CF263" s="180"/>
      <c r="CG263" s="71"/>
      <c r="CH263" s="71"/>
      <c r="CI263" s="71"/>
      <c r="CJ263" s="71"/>
      <c r="CK263" s="201"/>
      <c r="CL263" s="79" t="b">
        <f aca="true" t="shared" si="41" ref="CL263:CL326">SUM(AG263:CK263)=AF263</f>
        <v>1</v>
      </c>
      <c r="CN263" s="389">
        <f t="shared" si="29"/>
        <v>1.875</v>
      </c>
    </row>
    <row r="264" spans="1:92" ht="10.5" customHeight="1">
      <c r="A264" s="363" t="s">
        <v>331</v>
      </c>
      <c r="B264" s="286" t="s">
        <v>332</v>
      </c>
      <c r="C264" s="183">
        <v>3</v>
      </c>
      <c r="D264" s="223" t="s">
        <v>110</v>
      </c>
      <c r="E264" s="328" t="s">
        <v>189</v>
      </c>
      <c r="F264" s="166">
        <v>25</v>
      </c>
      <c r="G264" s="166" t="s">
        <v>105</v>
      </c>
      <c r="H264" s="166"/>
      <c r="I264" s="166"/>
      <c r="J264" s="166">
        <v>40</v>
      </c>
      <c r="K264" s="166">
        <v>40</v>
      </c>
      <c r="L264" s="166"/>
      <c r="M264" s="166"/>
      <c r="N264" s="61"/>
      <c r="O264" s="61"/>
      <c r="P264" s="64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125"/>
      <c r="AF264" s="128">
        <f t="shared" si="40"/>
        <v>40</v>
      </c>
      <c r="AG264" s="126"/>
      <c r="AH264" s="60">
        <f>AF264</f>
        <v>40</v>
      </c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4"/>
      <c r="BH264" s="71"/>
      <c r="BI264" s="60"/>
      <c r="BJ264" s="60"/>
      <c r="BK264" s="60"/>
      <c r="BL264" s="60"/>
      <c r="BM264" s="60"/>
      <c r="BN264" s="60"/>
      <c r="BO264" s="60"/>
      <c r="BP264" s="60"/>
      <c r="BQ264" s="60"/>
      <c r="BR264" s="64"/>
      <c r="BS264" s="60"/>
      <c r="BT264" s="71"/>
      <c r="BU264" s="60"/>
      <c r="BV264" s="60"/>
      <c r="BW264" s="64"/>
      <c r="BX264" s="126"/>
      <c r="BY264" s="126"/>
      <c r="BZ264" s="60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201"/>
      <c r="CL264" s="79" t="b">
        <f t="shared" si="41"/>
        <v>1</v>
      </c>
      <c r="CN264" s="389">
        <f aca="true" t="shared" si="42" ref="CN264:CN327">(I264+K264+M264)/2/16</f>
        <v>1.25</v>
      </c>
    </row>
    <row r="265" spans="1:92" ht="10.5" customHeight="1">
      <c r="A265" s="363" t="s">
        <v>331</v>
      </c>
      <c r="B265" s="286" t="s">
        <v>332</v>
      </c>
      <c r="C265" s="183">
        <v>4</v>
      </c>
      <c r="D265" s="222" t="s">
        <v>134</v>
      </c>
      <c r="E265" s="328" t="s">
        <v>189</v>
      </c>
      <c r="F265" s="166">
        <v>25</v>
      </c>
      <c r="G265" s="166" t="s">
        <v>105</v>
      </c>
      <c r="H265" s="166"/>
      <c r="I265" s="166"/>
      <c r="J265" s="166">
        <v>20</v>
      </c>
      <c r="K265" s="166">
        <v>20</v>
      </c>
      <c r="L265" s="166"/>
      <c r="M265" s="166"/>
      <c r="N265" s="61"/>
      <c r="O265" s="61"/>
      <c r="P265" s="64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125"/>
      <c r="AF265" s="128">
        <f t="shared" si="40"/>
        <v>20</v>
      </c>
      <c r="AG265" s="126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4"/>
      <c r="BH265" s="71"/>
      <c r="BI265" s="60"/>
      <c r="BJ265" s="60"/>
      <c r="BK265" s="60"/>
      <c r="BL265" s="60"/>
      <c r="BM265" s="60"/>
      <c r="BN265" s="60"/>
      <c r="BO265" s="60"/>
      <c r="BP265" s="60"/>
      <c r="BQ265" s="60"/>
      <c r="BR265" s="64"/>
      <c r="BS265" s="60"/>
      <c r="BT265" s="71"/>
      <c r="BU265" s="60"/>
      <c r="BV265" s="60"/>
      <c r="BW265" s="64"/>
      <c r="BX265" s="126"/>
      <c r="BY265" s="126"/>
      <c r="BZ265" s="60">
        <f>AF265</f>
        <v>20</v>
      </c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201"/>
      <c r="CL265" s="79" t="b">
        <f t="shared" si="41"/>
        <v>1</v>
      </c>
      <c r="CN265" s="389">
        <f t="shared" si="42"/>
        <v>0.625</v>
      </c>
    </row>
    <row r="266" spans="1:92" ht="10.5" customHeight="1">
      <c r="A266" s="363" t="s">
        <v>331</v>
      </c>
      <c r="B266" s="286" t="s">
        <v>332</v>
      </c>
      <c r="C266" s="183">
        <v>5</v>
      </c>
      <c r="D266" s="223" t="s">
        <v>118</v>
      </c>
      <c r="E266" s="331" t="s">
        <v>189</v>
      </c>
      <c r="F266" s="90">
        <v>25</v>
      </c>
      <c r="G266" s="90" t="s">
        <v>105</v>
      </c>
      <c r="H266" s="90"/>
      <c r="I266" s="166"/>
      <c r="J266" s="166">
        <v>40</v>
      </c>
      <c r="K266" s="166">
        <v>80</v>
      </c>
      <c r="L266" s="166"/>
      <c r="M266" s="166"/>
      <c r="N266" s="61"/>
      <c r="O266" s="61"/>
      <c r="P266" s="64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125"/>
      <c r="AF266" s="128">
        <f t="shared" si="40"/>
        <v>80</v>
      </c>
      <c r="AG266" s="126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>
        <v>40</v>
      </c>
      <c r="BA266" s="60"/>
      <c r="BB266" s="60"/>
      <c r="BC266" s="60"/>
      <c r="BD266" s="60"/>
      <c r="BE266" s="60"/>
      <c r="BF266" s="60"/>
      <c r="BG266" s="64"/>
      <c r="BH266" s="71"/>
      <c r="BI266" s="60"/>
      <c r="BJ266" s="60"/>
      <c r="BK266" s="60"/>
      <c r="BL266" s="60"/>
      <c r="BM266" s="60"/>
      <c r="BN266" s="60"/>
      <c r="BO266" s="60"/>
      <c r="BP266" s="60"/>
      <c r="BQ266" s="60"/>
      <c r="BR266" s="64"/>
      <c r="BS266" s="60"/>
      <c r="BT266" s="71"/>
      <c r="BU266" s="60">
        <v>40</v>
      </c>
      <c r="BV266" s="60"/>
      <c r="BW266" s="64"/>
      <c r="BX266" s="126"/>
      <c r="BY266" s="126"/>
      <c r="BZ266" s="60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201"/>
      <c r="CL266" s="79" t="b">
        <f t="shared" si="41"/>
        <v>1</v>
      </c>
      <c r="CN266" s="389">
        <f t="shared" si="42"/>
        <v>2.5</v>
      </c>
    </row>
    <row r="267" spans="1:92" ht="10.5" customHeight="1">
      <c r="A267" s="363" t="s">
        <v>331</v>
      </c>
      <c r="B267" s="286" t="s">
        <v>332</v>
      </c>
      <c r="C267" s="183">
        <v>6</v>
      </c>
      <c r="D267" s="224" t="s">
        <v>179</v>
      </c>
      <c r="E267" s="331" t="s">
        <v>189</v>
      </c>
      <c r="F267" s="90">
        <v>25</v>
      </c>
      <c r="G267" s="90" t="s">
        <v>105</v>
      </c>
      <c r="H267" s="90"/>
      <c r="I267" s="166"/>
      <c r="J267" s="166">
        <v>60</v>
      </c>
      <c r="K267" s="166">
        <v>60</v>
      </c>
      <c r="L267" s="166"/>
      <c r="M267" s="166"/>
      <c r="N267" s="61"/>
      <c r="O267" s="61"/>
      <c r="P267" s="64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125"/>
      <c r="AF267" s="128">
        <f t="shared" si="40"/>
        <v>60</v>
      </c>
      <c r="AG267" s="126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>
        <f>AF267</f>
        <v>60</v>
      </c>
      <c r="BB267" s="60"/>
      <c r="BC267" s="60"/>
      <c r="BD267" s="60"/>
      <c r="BE267" s="60"/>
      <c r="BF267" s="60"/>
      <c r="BG267" s="60"/>
      <c r="BH267" s="71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71"/>
      <c r="BU267" s="60"/>
      <c r="BV267" s="60"/>
      <c r="BW267" s="60"/>
      <c r="BX267" s="126"/>
      <c r="BY267" s="126"/>
      <c r="BZ267" s="60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201"/>
      <c r="CL267" s="79" t="b">
        <f t="shared" si="41"/>
        <v>1</v>
      </c>
      <c r="CN267" s="389">
        <f t="shared" si="42"/>
        <v>1.875</v>
      </c>
    </row>
    <row r="268" spans="1:92" ht="10.5" customHeight="1">
      <c r="A268" s="363" t="s">
        <v>331</v>
      </c>
      <c r="B268" s="286" t="s">
        <v>332</v>
      </c>
      <c r="C268" s="183">
        <v>7</v>
      </c>
      <c r="D268" s="223" t="s">
        <v>135</v>
      </c>
      <c r="E268" s="331" t="s">
        <v>189</v>
      </c>
      <c r="F268" s="90">
        <v>25</v>
      </c>
      <c r="G268" s="90" t="s">
        <v>105</v>
      </c>
      <c r="H268" s="90"/>
      <c r="I268" s="166"/>
      <c r="J268" s="166">
        <v>100</v>
      </c>
      <c r="K268" s="166">
        <v>100</v>
      </c>
      <c r="L268" s="166"/>
      <c r="M268" s="166"/>
      <c r="N268" s="61"/>
      <c r="O268" s="61"/>
      <c r="P268" s="64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125"/>
      <c r="AF268" s="128">
        <f t="shared" si="40"/>
        <v>100</v>
      </c>
      <c r="AG268" s="126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>
        <f>AF268</f>
        <v>100</v>
      </c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71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71"/>
      <c r="BU268" s="60"/>
      <c r="BV268" s="60"/>
      <c r="BW268" s="60"/>
      <c r="BX268" s="126"/>
      <c r="BY268" s="126"/>
      <c r="BZ268" s="60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201"/>
      <c r="CL268" s="79" t="b">
        <f t="shared" si="41"/>
        <v>1</v>
      </c>
      <c r="CN268" s="389">
        <f t="shared" si="42"/>
        <v>3.125</v>
      </c>
    </row>
    <row r="269" spans="1:92" ht="10.5" customHeight="1">
      <c r="A269" s="363" t="s">
        <v>331</v>
      </c>
      <c r="B269" s="286" t="s">
        <v>332</v>
      </c>
      <c r="C269" s="183">
        <v>8</v>
      </c>
      <c r="D269" s="226" t="s">
        <v>160</v>
      </c>
      <c r="E269" s="331" t="s">
        <v>189</v>
      </c>
      <c r="F269" s="90">
        <v>25</v>
      </c>
      <c r="G269" s="90" t="s">
        <v>105</v>
      </c>
      <c r="H269" s="90"/>
      <c r="I269" s="166"/>
      <c r="J269" s="166">
        <v>80</v>
      </c>
      <c r="K269" s="166">
        <v>80</v>
      </c>
      <c r="L269" s="166"/>
      <c r="M269" s="166"/>
      <c r="N269" s="61"/>
      <c r="O269" s="61"/>
      <c r="P269" s="64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125"/>
      <c r="AF269" s="128">
        <f t="shared" si="40"/>
        <v>80</v>
      </c>
      <c r="AG269" s="126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71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71"/>
      <c r="BU269" s="60"/>
      <c r="BV269" s="60">
        <v>80</v>
      </c>
      <c r="BW269" s="60"/>
      <c r="BX269" s="126"/>
      <c r="BY269" s="126"/>
      <c r="BZ269" s="60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201"/>
      <c r="CL269" s="79" t="b">
        <f t="shared" si="41"/>
        <v>1</v>
      </c>
      <c r="CN269" s="389">
        <f t="shared" si="42"/>
        <v>2.5</v>
      </c>
    </row>
    <row r="270" spans="1:92" ht="10.5" customHeight="1">
      <c r="A270" s="363" t="s">
        <v>331</v>
      </c>
      <c r="B270" s="286" t="s">
        <v>332</v>
      </c>
      <c r="C270" s="183">
        <v>9</v>
      </c>
      <c r="D270" s="223" t="s">
        <v>119</v>
      </c>
      <c r="E270" s="331" t="s">
        <v>189</v>
      </c>
      <c r="F270" s="90">
        <v>2</v>
      </c>
      <c r="G270" s="90" t="s">
        <v>105</v>
      </c>
      <c r="H270" s="90"/>
      <c r="I270" s="166"/>
      <c r="J270" s="166">
        <v>40</v>
      </c>
      <c r="K270" s="166">
        <f>J270</f>
        <v>40</v>
      </c>
      <c r="L270" s="166"/>
      <c r="M270" s="166"/>
      <c r="N270" s="61"/>
      <c r="O270" s="61"/>
      <c r="P270" s="64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125"/>
      <c r="AF270" s="128">
        <f t="shared" si="40"/>
        <v>40</v>
      </c>
      <c r="AG270" s="126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71"/>
      <c r="BI270" s="60"/>
      <c r="BJ270" s="60"/>
      <c r="BK270" s="60"/>
      <c r="BL270" s="60"/>
      <c r="BM270" s="60"/>
      <c r="BN270" s="60"/>
      <c r="BO270" s="60"/>
      <c r="BP270" s="60">
        <f>AF270</f>
        <v>40</v>
      </c>
      <c r="BQ270" s="60"/>
      <c r="BR270" s="60"/>
      <c r="BS270" s="60"/>
      <c r="BT270" s="71"/>
      <c r="BU270" s="60"/>
      <c r="BV270" s="60"/>
      <c r="BW270" s="60"/>
      <c r="BX270" s="126"/>
      <c r="BY270" s="126"/>
      <c r="BZ270" s="60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201"/>
      <c r="CL270" s="79" t="b">
        <f t="shared" si="41"/>
        <v>1</v>
      </c>
      <c r="CN270" s="389">
        <f t="shared" si="42"/>
        <v>1.25</v>
      </c>
    </row>
    <row r="271" spans="1:92" ht="10.5" customHeight="1">
      <c r="A271" s="363" t="s">
        <v>331</v>
      </c>
      <c r="B271" s="286" t="s">
        <v>332</v>
      </c>
      <c r="C271" s="183">
        <v>10</v>
      </c>
      <c r="D271" s="223" t="s">
        <v>120</v>
      </c>
      <c r="E271" s="328" t="s">
        <v>189</v>
      </c>
      <c r="F271" s="166">
        <v>25</v>
      </c>
      <c r="G271" s="166" t="s">
        <v>105</v>
      </c>
      <c r="H271" s="166"/>
      <c r="I271" s="166"/>
      <c r="J271" s="166">
        <v>40</v>
      </c>
      <c r="K271" s="166">
        <v>40</v>
      </c>
      <c r="L271" s="166"/>
      <c r="M271" s="166"/>
      <c r="N271" s="61"/>
      <c r="O271" s="61"/>
      <c r="P271" s="64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125"/>
      <c r="AF271" s="128">
        <f t="shared" si="40"/>
        <v>40</v>
      </c>
      <c r="AG271" s="126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71"/>
      <c r="BI271" s="60"/>
      <c r="BJ271" s="60"/>
      <c r="BK271" s="60"/>
      <c r="BL271" s="60"/>
      <c r="BM271" s="60"/>
      <c r="BN271" s="60"/>
      <c r="BO271" s="60"/>
      <c r="BP271" s="60">
        <v>40</v>
      </c>
      <c r="BQ271" s="60"/>
      <c r="BR271" s="60"/>
      <c r="BS271" s="60"/>
      <c r="BT271" s="71"/>
      <c r="BU271" s="60"/>
      <c r="BV271" s="60"/>
      <c r="BW271" s="60"/>
      <c r="BX271" s="126"/>
      <c r="BY271" s="126"/>
      <c r="BZ271" s="60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201"/>
      <c r="CL271" s="79" t="b">
        <f t="shared" si="41"/>
        <v>1</v>
      </c>
      <c r="CN271" s="389">
        <f t="shared" si="42"/>
        <v>1.25</v>
      </c>
    </row>
    <row r="272" spans="1:92" ht="10.5" customHeight="1">
      <c r="A272" s="363" t="s">
        <v>331</v>
      </c>
      <c r="B272" s="286" t="s">
        <v>332</v>
      </c>
      <c r="C272" s="183">
        <v>11</v>
      </c>
      <c r="D272" s="223" t="s">
        <v>123</v>
      </c>
      <c r="E272" s="328" t="s">
        <v>189</v>
      </c>
      <c r="F272" s="166">
        <v>25</v>
      </c>
      <c r="G272" s="166" t="s">
        <v>105</v>
      </c>
      <c r="H272" s="166"/>
      <c r="I272" s="166"/>
      <c r="J272" s="166">
        <v>60</v>
      </c>
      <c r="K272" s="166">
        <v>60</v>
      </c>
      <c r="L272" s="166"/>
      <c r="M272" s="166"/>
      <c r="N272" s="61"/>
      <c r="O272" s="61"/>
      <c r="P272" s="64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125"/>
      <c r="AF272" s="128">
        <f t="shared" si="40"/>
        <v>60</v>
      </c>
      <c r="AG272" s="126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71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71"/>
      <c r="BU272" s="60"/>
      <c r="BV272" s="60"/>
      <c r="BW272" s="60">
        <f>AF272</f>
        <v>60</v>
      </c>
      <c r="BX272" s="126"/>
      <c r="BY272" s="126"/>
      <c r="BZ272" s="60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201"/>
      <c r="CL272" s="79" t="b">
        <f t="shared" si="41"/>
        <v>1</v>
      </c>
      <c r="CN272" s="389">
        <f t="shared" si="42"/>
        <v>1.875</v>
      </c>
    </row>
    <row r="273" spans="1:92" ht="10.5" customHeight="1">
      <c r="A273" s="363" t="s">
        <v>331</v>
      </c>
      <c r="B273" s="286" t="s">
        <v>332</v>
      </c>
      <c r="C273" s="183">
        <v>12</v>
      </c>
      <c r="D273" s="223" t="s">
        <v>84</v>
      </c>
      <c r="E273" s="353" t="s">
        <v>189</v>
      </c>
      <c r="F273" s="166">
        <v>25</v>
      </c>
      <c r="G273" s="166" t="s">
        <v>105</v>
      </c>
      <c r="H273" s="166"/>
      <c r="I273" s="166"/>
      <c r="J273" s="166">
        <v>60</v>
      </c>
      <c r="K273" s="166">
        <v>60</v>
      </c>
      <c r="L273" s="166"/>
      <c r="M273" s="166"/>
      <c r="N273" s="61"/>
      <c r="O273" s="61"/>
      <c r="P273" s="64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125"/>
      <c r="AF273" s="128">
        <f t="shared" si="40"/>
        <v>60</v>
      </c>
      <c r="AG273" s="126"/>
      <c r="AH273" s="60"/>
      <c r="AI273" s="60"/>
      <c r="AJ273" s="60"/>
      <c r="AK273" s="60"/>
      <c r="AL273" s="60"/>
      <c r="AM273" s="60"/>
      <c r="AN273" s="60">
        <f>AF273</f>
        <v>60</v>
      </c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71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71"/>
      <c r="BU273" s="60"/>
      <c r="BV273" s="60"/>
      <c r="BW273" s="60"/>
      <c r="BX273" s="126"/>
      <c r="BY273" s="126"/>
      <c r="BZ273" s="60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201"/>
      <c r="CL273" s="79" t="b">
        <f t="shared" si="41"/>
        <v>1</v>
      </c>
      <c r="CN273" s="389">
        <f t="shared" si="42"/>
        <v>1.875</v>
      </c>
    </row>
    <row r="274" spans="1:92" ht="10.5" customHeight="1">
      <c r="A274" s="363" t="s">
        <v>331</v>
      </c>
      <c r="B274" s="286" t="s">
        <v>332</v>
      </c>
      <c r="C274" s="183">
        <v>13</v>
      </c>
      <c r="D274" s="224" t="s">
        <v>121</v>
      </c>
      <c r="E274" s="353" t="s">
        <v>189</v>
      </c>
      <c r="F274" s="166">
        <v>25</v>
      </c>
      <c r="G274" s="166" t="s">
        <v>105</v>
      </c>
      <c r="H274" s="166"/>
      <c r="I274" s="166"/>
      <c r="J274" s="166">
        <v>40</v>
      </c>
      <c r="K274" s="166">
        <f>J274</f>
        <v>40</v>
      </c>
      <c r="L274" s="166"/>
      <c r="M274" s="166"/>
      <c r="N274" s="61"/>
      <c r="O274" s="61"/>
      <c r="P274" s="64"/>
      <c r="Q274" s="61"/>
      <c r="R274" s="61"/>
      <c r="S274" s="61"/>
      <c r="T274" s="61"/>
      <c r="U274" s="64"/>
      <c r="V274" s="61"/>
      <c r="W274" s="61"/>
      <c r="X274" s="61"/>
      <c r="Y274" s="61"/>
      <c r="Z274" s="61"/>
      <c r="AA274" s="61"/>
      <c r="AB274" s="61"/>
      <c r="AC274" s="61"/>
      <c r="AD274" s="61"/>
      <c r="AE274" s="125"/>
      <c r="AF274" s="128">
        <f t="shared" si="40"/>
        <v>40</v>
      </c>
      <c r="AG274" s="126"/>
      <c r="AH274" s="60"/>
      <c r="AI274" s="60"/>
      <c r="AJ274" s="60"/>
      <c r="AK274" s="60"/>
      <c r="AL274" s="60"/>
      <c r="AM274" s="60"/>
      <c r="AN274" s="60">
        <f>AF274</f>
        <v>40</v>
      </c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71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71"/>
      <c r="BU274" s="60"/>
      <c r="BV274" s="60"/>
      <c r="BW274" s="60"/>
      <c r="BX274" s="126"/>
      <c r="BY274" s="126"/>
      <c r="BZ274" s="60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201"/>
      <c r="CL274" s="79" t="b">
        <f t="shared" si="41"/>
        <v>1</v>
      </c>
      <c r="CN274" s="389">
        <f t="shared" si="42"/>
        <v>1.25</v>
      </c>
    </row>
    <row r="275" spans="1:92" ht="10.5" customHeight="1">
      <c r="A275" s="363" t="s">
        <v>331</v>
      </c>
      <c r="B275" s="286" t="s">
        <v>332</v>
      </c>
      <c r="C275" s="183">
        <v>14</v>
      </c>
      <c r="D275" s="224" t="s">
        <v>111</v>
      </c>
      <c r="E275" s="353" t="s">
        <v>189</v>
      </c>
      <c r="F275" s="166">
        <v>25</v>
      </c>
      <c r="G275" s="166" t="s">
        <v>105</v>
      </c>
      <c r="H275" s="166"/>
      <c r="I275" s="166"/>
      <c r="J275" s="166">
        <v>40</v>
      </c>
      <c r="K275" s="166">
        <v>40</v>
      </c>
      <c r="L275" s="166"/>
      <c r="M275" s="166"/>
      <c r="N275" s="61"/>
      <c r="O275" s="61"/>
      <c r="P275" s="64"/>
      <c r="Q275" s="61"/>
      <c r="R275" s="61"/>
      <c r="S275" s="61"/>
      <c r="T275" s="61"/>
      <c r="U275" s="64"/>
      <c r="V275" s="61"/>
      <c r="W275" s="61"/>
      <c r="X275" s="61"/>
      <c r="Y275" s="61"/>
      <c r="Z275" s="61"/>
      <c r="AA275" s="61"/>
      <c r="AB275" s="61"/>
      <c r="AC275" s="61"/>
      <c r="AD275" s="61"/>
      <c r="AE275" s="125"/>
      <c r="AF275" s="128">
        <f t="shared" si="40"/>
        <v>40</v>
      </c>
      <c r="AG275" s="126"/>
      <c r="AH275" s="60">
        <f>AF275</f>
        <v>40</v>
      </c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71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71"/>
      <c r="BU275" s="60"/>
      <c r="BV275" s="60"/>
      <c r="BW275" s="60"/>
      <c r="BX275" s="126"/>
      <c r="BY275" s="126"/>
      <c r="BZ275" s="60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201"/>
      <c r="CL275" s="79" t="b">
        <f t="shared" si="41"/>
        <v>1</v>
      </c>
      <c r="CN275" s="389">
        <f t="shared" si="42"/>
        <v>1.25</v>
      </c>
    </row>
    <row r="276" spans="1:92" s="280" customFormat="1" ht="10.5" customHeight="1">
      <c r="A276" s="363" t="s">
        <v>331</v>
      </c>
      <c r="B276" s="286" t="s">
        <v>332</v>
      </c>
      <c r="C276" s="218"/>
      <c r="D276" s="225"/>
      <c r="E276" s="352" t="s">
        <v>131</v>
      </c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124"/>
      <c r="AF276" s="127"/>
      <c r="AG276" s="276"/>
      <c r="AH276" s="277"/>
      <c r="AI276" s="277"/>
      <c r="AJ276" s="277"/>
      <c r="AK276" s="277"/>
      <c r="AL276" s="277"/>
      <c r="AM276" s="277"/>
      <c r="AN276" s="277"/>
      <c r="AO276" s="277"/>
      <c r="AP276" s="277"/>
      <c r="AQ276" s="277"/>
      <c r="AR276" s="277"/>
      <c r="AS276" s="277"/>
      <c r="AT276" s="277"/>
      <c r="AU276" s="277"/>
      <c r="AV276" s="277"/>
      <c r="AW276" s="277"/>
      <c r="AX276" s="277"/>
      <c r="AY276" s="277"/>
      <c r="AZ276" s="277"/>
      <c r="BA276" s="277"/>
      <c r="BB276" s="277"/>
      <c r="BC276" s="277"/>
      <c r="BD276" s="277"/>
      <c r="BE276" s="277"/>
      <c r="BF276" s="277"/>
      <c r="BG276" s="277"/>
      <c r="BH276" s="277"/>
      <c r="BI276" s="277"/>
      <c r="BJ276" s="277"/>
      <c r="BK276" s="277"/>
      <c r="BL276" s="277"/>
      <c r="BM276" s="277"/>
      <c r="BN276" s="277"/>
      <c r="BO276" s="277"/>
      <c r="BP276" s="277"/>
      <c r="BQ276" s="277"/>
      <c r="BR276" s="277"/>
      <c r="BS276" s="277"/>
      <c r="BT276" s="277"/>
      <c r="BU276" s="277"/>
      <c r="BV276" s="277"/>
      <c r="BW276" s="277"/>
      <c r="BX276" s="277"/>
      <c r="BY276" s="277"/>
      <c r="BZ276" s="277"/>
      <c r="CA276" s="277"/>
      <c r="CB276" s="277"/>
      <c r="CC276" s="277"/>
      <c r="CD276" s="277"/>
      <c r="CE276" s="277"/>
      <c r="CF276" s="277"/>
      <c r="CG276" s="277"/>
      <c r="CH276" s="277"/>
      <c r="CI276" s="277"/>
      <c r="CJ276" s="277"/>
      <c r="CK276" s="278"/>
      <c r="CL276" s="79" t="b">
        <f t="shared" si="41"/>
        <v>1</v>
      </c>
      <c r="CN276" s="389">
        <f t="shared" si="42"/>
        <v>0</v>
      </c>
    </row>
    <row r="277" spans="1:92" ht="10.5" customHeight="1">
      <c r="A277" s="363" t="s">
        <v>331</v>
      </c>
      <c r="B277" s="286" t="s">
        <v>332</v>
      </c>
      <c r="C277" s="183">
        <v>1</v>
      </c>
      <c r="D277" s="222" t="s">
        <v>112</v>
      </c>
      <c r="E277" s="353" t="s">
        <v>131</v>
      </c>
      <c r="F277" s="166">
        <v>42</v>
      </c>
      <c r="G277" s="166" t="s">
        <v>55</v>
      </c>
      <c r="H277" s="166"/>
      <c r="I277" s="166"/>
      <c r="J277" s="166">
        <v>48</v>
      </c>
      <c r="K277" s="166">
        <v>48</v>
      </c>
      <c r="L277" s="166"/>
      <c r="M277" s="166"/>
      <c r="N277" s="61"/>
      <c r="O277" s="61"/>
      <c r="P277" s="64"/>
      <c r="Q277" s="61"/>
      <c r="R277" s="61"/>
      <c r="S277" s="61"/>
      <c r="T277" s="61"/>
      <c r="U277" s="61"/>
      <c r="V277" s="61"/>
      <c r="W277" s="61">
        <f>0.1*F277</f>
        <v>4.2</v>
      </c>
      <c r="X277" s="61"/>
      <c r="Y277" s="61">
        <f>0.3*F277</f>
        <v>12.6</v>
      </c>
      <c r="Z277" s="61"/>
      <c r="AA277" s="61"/>
      <c r="AB277" s="61"/>
      <c r="AC277" s="61"/>
      <c r="AD277" s="61"/>
      <c r="AE277" s="125"/>
      <c r="AF277" s="128">
        <f t="shared" si="40"/>
        <v>64.8</v>
      </c>
      <c r="AG277" s="126"/>
      <c r="AH277" s="60"/>
      <c r="AI277" s="60"/>
      <c r="AJ277" s="60"/>
      <c r="AK277" s="60"/>
      <c r="AL277" s="60"/>
      <c r="AM277" s="60"/>
      <c r="AN277" s="60"/>
      <c r="AO277" s="60"/>
      <c r="AP277" s="60"/>
      <c r="AQ277" s="83">
        <f>AF277</f>
        <v>64.8</v>
      </c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71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71"/>
      <c r="BU277" s="60"/>
      <c r="BV277" s="60"/>
      <c r="BW277" s="60"/>
      <c r="BX277" s="126"/>
      <c r="BY277" s="126"/>
      <c r="BZ277" s="60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201"/>
      <c r="CL277" s="79" t="b">
        <f t="shared" si="41"/>
        <v>1</v>
      </c>
      <c r="CN277" s="389">
        <f t="shared" si="42"/>
        <v>1.5</v>
      </c>
    </row>
    <row r="278" spans="1:92" ht="10.5" customHeight="1">
      <c r="A278" s="363" t="s">
        <v>331</v>
      </c>
      <c r="B278" s="286" t="s">
        <v>332</v>
      </c>
      <c r="C278" s="183">
        <v>2</v>
      </c>
      <c r="D278" s="222" t="s">
        <v>82</v>
      </c>
      <c r="E278" s="353" t="s">
        <v>131</v>
      </c>
      <c r="F278" s="166">
        <v>42</v>
      </c>
      <c r="G278" s="166" t="s">
        <v>55</v>
      </c>
      <c r="H278" s="166"/>
      <c r="I278" s="166"/>
      <c r="J278" s="166">
        <v>80</v>
      </c>
      <c r="K278" s="166">
        <v>80</v>
      </c>
      <c r="L278" s="166"/>
      <c r="M278" s="166"/>
      <c r="N278" s="61"/>
      <c r="O278" s="61"/>
      <c r="P278" s="64"/>
      <c r="Q278" s="61"/>
      <c r="R278" s="61"/>
      <c r="S278" s="61"/>
      <c r="T278" s="61"/>
      <c r="U278" s="61"/>
      <c r="V278" s="61"/>
      <c r="W278" s="61">
        <f aca="true" t="shared" si="43" ref="W278:W283">0.1*F278</f>
        <v>4.2</v>
      </c>
      <c r="X278" s="61"/>
      <c r="Y278" s="61">
        <f aca="true" t="shared" si="44" ref="Y278:Y283">0.3*F278</f>
        <v>12.6</v>
      </c>
      <c r="Z278" s="61"/>
      <c r="AA278" s="61"/>
      <c r="AB278" s="61"/>
      <c r="AC278" s="61"/>
      <c r="AD278" s="61"/>
      <c r="AE278" s="125"/>
      <c r="AF278" s="128">
        <f t="shared" si="40"/>
        <v>96.8</v>
      </c>
      <c r="AG278" s="126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>
        <f>AF278</f>
        <v>96.8</v>
      </c>
      <c r="BB278" s="60"/>
      <c r="BC278" s="60"/>
      <c r="BD278" s="60"/>
      <c r="BE278" s="60"/>
      <c r="BF278" s="60"/>
      <c r="BG278" s="60"/>
      <c r="BH278" s="71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71"/>
      <c r="BU278" s="60"/>
      <c r="BV278" s="60"/>
      <c r="BW278" s="60"/>
      <c r="BX278" s="126"/>
      <c r="BY278" s="126"/>
      <c r="BZ278" s="60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201"/>
      <c r="CL278" s="79" t="b">
        <f t="shared" si="41"/>
        <v>1</v>
      </c>
      <c r="CN278" s="389">
        <f t="shared" si="42"/>
        <v>2.5</v>
      </c>
    </row>
    <row r="279" spans="1:92" ht="10.5" customHeight="1">
      <c r="A279" s="363" t="s">
        <v>331</v>
      </c>
      <c r="B279" s="286" t="s">
        <v>332</v>
      </c>
      <c r="C279" s="183">
        <v>3</v>
      </c>
      <c r="D279" s="222" t="s">
        <v>83</v>
      </c>
      <c r="E279" s="353" t="s">
        <v>131</v>
      </c>
      <c r="F279" s="166">
        <v>42</v>
      </c>
      <c r="G279" s="166" t="s">
        <v>55</v>
      </c>
      <c r="H279" s="166"/>
      <c r="I279" s="166"/>
      <c r="J279" s="166">
        <v>48</v>
      </c>
      <c r="K279" s="166">
        <v>48</v>
      </c>
      <c r="L279" s="166"/>
      <c r="M279" s="166"/>
      <c r="N279" s="61"/>
      <c r="O279" s="61"/>
      <c r="P279" s="64"/>
      <c r="Q279" s="61"/>
      <c r="R279" s="61"/>
      <c r="S279" s="61"/>
      <c r="T279" s="61"/>
      <c r="U279" s="61"/>
      <c r="V279" s="61"/>
      <c r="W279" s="61">
        <f t="shared" si="43"/>
        <v>4.2</v>
      </c>
      <c r="X279" s="61"/>
      <c r="Y279" s="61">
        <f t="shared" si="44"/>
        <v>12.6</v>
      </c>
      <c r="Z279" s="61"/>
      <c r="AA279" s="61"/>
      <c r="AB279" s="61"/>
      <c r="AC279" s="61"/>
      <c r="AD279" s="61"/>
      <c r="AE279" s="125"/>
      <c r="AF279" s="128">
        <f t="shared" si="40"/>
        <v>64.8</v>
      </c>
      <c r="AG279" s="126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>
        <f>AF279</f>
        <v>64.8</v>
      </c>
      <c r="AZ279" s="60"/>
      <c r="BA279" s="60"/>
      <c r="BB279" s="60"/>
      <c r="BC279" s="60"/>
      <c r="BD279" s="60"/>
      <c r="BE279" s="60"/>
      <c r="BF279" s="60"/>
      <c r="BG279" s="60"/>
      <c r="BH279" s="71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71"/>
      <c r="BU279" s="60"/>
      <c r="BV279" s="60"/>
      <c r="BW279" s="60"/>
      <c r="BX279" s="126"/>
      <c r="BY279" s="126"/>
      <c r="BZ279" s="60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201"/>
      <c r="CL279" s="79" t="b">
        <f t="shared" si="41"/>
        <v>1</v>
      </c>
      <c r="CN279" s="389">
        <f t="shared" si="42"/>
        <v>1.5</v>
      </c>
    </row>
    <row r="280" spans="1:92" ht="10.5" customHeight="1">
      <c r="A280" s="363" t="s">
        <v>331</v>
      </c>
      <c r="B280" s="286" t="s">
        <v>332</v>
      </c>
      <c r="C280" s="183">
        <v>4</v>
      </c>
      <c r="D280" s="222" t="s">
        <v>70</v>
      </c>
      <c r="E280" s="353" t="s">
        <v>131</v>
      </c>
      <c r="F280" s="166">
        <v>42</v>
      </c>
      <c r="G280" s="166" t="s">
        <v>55</v>
      </c>
      <c r="H280" s="166"/>
      <c r="I280" s="166"/>
      <c r="J280" s="166">
        <v>32</v>
      </c>
      <c r="K280" s="166">
        <v>32</v>
      </c>
      <c r="L280" s="166"/>
      <c r="M280" s="166"/>
      <c r="N280" s="61"/>
      <c r="O280" s="61"/>
      <c r="P280" s="64"/>
      <c r="Q280" s="61"/>
      <c r="R280" s="61"/>
      <c r="S280" s="61"/>
      <c r="T280" s="61"/>
      <c r="U280" s="61"/>
      <c r="V280" s="61"/>
      <c r="W280" s="61">
        <f t="shared" si="43"/>
        <v>4.2</v>
      </c>
      <c r="X280" s="61"/>
      <c r="Y280" s="61">
        <f t="shared" si="44"/>
        <v>12.6</v>
      </c>
      <c r="Z280" s="61"/>
      <c r="AA280" s="61"/>
      <c r="AB280" s="61"/>
      <c r="AC280" s="61"/>
      <c r="AD280" s="61"/>
      <c r="AE280" s="125"/>
      <c r="AF280" s="128">
        <f t="shared" si="40"/>
        <v>48.800000000000004</v>
      </c>
      <c r="AG280" s="126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>
        <f>AF280</f>
        <v>48.800000000000004</v>
      </c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71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71"/>
      <c r="BU280" s="60"/>
      <c r="BV280" s="60"/>
      <c r="BW280" s="60"/>
      <c r="BX280" s="126"/>
      <c r="BY280" s="126"/>
      <c r="BZ280" s="60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201"/>
      <c r="CL280" s="79" t="b">
        <f t="shared" si="41"/>
        <v>1</v>
      </c>
      <c r="CN280" s="389">
        <f t="shared" si="42"/>
        <v>1</v>
      </c>
    </row>
    <row r="281" spans="1:92" ht="10.5" customHeight="1">
      <c r="A281" s="363" t="s">
        <v>331</v>
      </c>
      <c r="B281" s="286" t="s">
        <v>332</v>
      </c>
      <c r="C281" s="183">
        <v>5</v>
      </c>
      <c r="D281" s="229" t="s">
        <v>128</v>
      </c>
      <c r="E281" s="353" t="s">
        <v>131</v>
      </c>
      <c r="F281" s="166">
        <v>42</v>
      </c>
      <c r="G281" s="166" t="s">
        <v>55</v>
      </c>
      <c r="H281" s="166"/>
      <c r="I281" s="166"/>
      <c r="J281" s="166">
        <v>32</v>
      </c>
      <c r="K281" s="166">
        <v>32</v>
      </c>
      <c r="L281" s="166"/>
      <c r="M281" s="166"/>
      <c r="N281" s="61"/>
      <c r="O281" s="61"/>
      <c r="P281" s="64"/>
      <c r="Q281" s="61"/>
      <c r="R281" s="61"/>
      <c r="S281" s="61"/>
      <c r="T281" s="61"/>
      <c r="U281" s="61"/>
      <c r="V281" s="61"/>
      <c r="W281" s="61">
        <f t="shared" si="43"/>
        <v>4.2</v>
      </c>
      <c r="X281" s="61"/>
      <c r="Y281" s="61">
        <f t="shared" si="44"/>
        <v>12.6</v>
      </c>
      <c r="Z281" s="61"/>
      <c r="AA281" s="61"/>
      <c r="AB281" s="61"/>
      <c r="AC281" s="61"/>
      <c r="AD281" s="61"/>
      <c r="AE281" s="125"/>
      <c r="AF281" s="128">
        <f t="shared" si="40"/>
        <v>48.800000000000004</v>
      </c>
      <c r="AG281" s="126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71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71"/>
      <c r="BU281" s="60"/>
      <c r="BV281" s="60"/>
      <c r="BW281" s="60">
        <f>AF281</f>
        <v>48.800000000000004</v>
      </c>
      <c r="BX281" s="126"/>
      <c r="BY281" s="126"/>
      <c r="BZ281" s="60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201"/>
      <c r="CL281" s="79" t="b">
        <f t="shared" si="41"/>
        <v>1</v>
      </c>
      <c r="CN281" s="389">
        <f t="shared" si="42"/>
        <v>1</v>
      </c>
    </row>
    <row r="282" spans="1:92" ht="10.5" customHeight="1">
      <c r="A282" s="363" t="s">
        <v>331</v>
      </c>
      <c r="B282" s="286" t="s">
        <v>332</v>
      </c>
      <c r="C282" s="183">
        <v>6</v>
      </c>
      <c r="D282" s="229" t="s">
        <v>253</v>
      </c>
      <c r="E282" s="353" t="s">
        <v>131</v>
      </c>
      <c r="F282" s="166">
        <v>42</v>
      </c>
      <c r="G282" s="166" t="s">
        <v>55</v>
      </c>
      <c r="H282" s="166"/>
      <c r="I282" s="166"/>
      <c r="J282" s="166">
        <v>64</v>
      </c>
      <c r="K282" s="166">
        <v>64</v>
      </c>
      <c r="L282" s="166"/>
      <c r="M282" s="166"/>
      <c r="N282" s="61"/>
      <c r="O282" s="61"/>
      <c r="P282" s="64"/>
      <c r="Q282" s="61"/>
      <c r="R282" s="61"/>
      <c r="S282" s="61"/>
      <c r="T282" s="61"/>
      <c r="U282" s="61"/>
      <c r="V282" s="61"/>
      <c r="W282" s="61">
        <v>4.2</v>
      </c>
      <c r="X282" s="61"/>
      <c r="Y282" s="61">
        <v>12.6</v>
      </c>
      <c r="Z282" s="61"/>
      <c r="AA282" s="61"/>
      <c r="AB282" s="61"/>
      <c r="AC282" s="61"/>
      <c r="AD282" s="61"/>
      <c r="AE282" s="125"/>
      <c r="AF282" s="128">
        <f>SUM(I282,K282,M282:AE282)</f>
        <v>80.8</v>
      </c>
      <c r="AG282" s="126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71"/>
      <c r="BI282" s="60"/>
      <c r="BJ282" s="60"/>
      <c r="BK282" s="60"/>
      <c r="BL282" s="60"/>
      <c r="BM282" s="60"/>
      <c r="BN282" s="60"/>
      <c r="BO282" s="60">
        <f>AF282</f>
        <v>80.8</v>
      </c>
      <c r="BP282" s="60"/>
      <c r="BQ282" s="60"/>
      <c r="BR282" s="60"/>
      <c r="BS282" s="60"/>
      <c r="BT282" s="71"/>
      <c r="BU282" s="60"/>
      <c r="BV282" s="60"/>
      <c r="BW282" s="60"/>
      <c r="BX282" s="126"/>
      <c r="BY282" s="126"/>
      <c r="BZ282" s="60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201"/>
      <c r="CL282" s="79" t="b">
        <f t="shared" si="41"/>
        <v>1</v>
      </c>
      <c r="CN282" s="389">
        <f t="shared" si="42"/>
        <v>2</v>
      </c>
    </row>
    <row r="283" spans="1:92" ht="10.5" customHeight="1">
      <c r="A283" s="363" t="s">
        <v>331</v>
      </c>
      <c r="B283" s="286" t="s">
        <v>332</v>
      </c>
      <c r="C283" s="183">
        <v>7</v>
      </c>
      <c r="D283" s="229" t="s">
        <v>88</v>
      </c>
      <c r="E283" s="353" t="s">
        <v>131</v>
      </c>
      <c r="F283" s="166">
        <v>42</v>
      </c>
      <c r="G283" s="166" t="s">
        <v>55</v>
      </c>
      <c r="H283" s="166"/>
      <c r="I283" s="166"/>
      <c r="J283" s="166">
        <v>80</v>
      </c>
      <c r="K283" s="166">
        <v>80</v>
      </c>
      <c r="L283" s="166"/>
      <c r="M283" s="166"/>
      <c r="N283" s="61"/>
      <c r="O283" s="61"/>
      <c r="P283" s="64"/>
      <c r="Q283" s="61"/>
      <c r="R283" s="61"/>
      <c r="S283" s="61"/>
      <c r="T283" s="61"/>
      <c r="U283" s="61"/>
      <c r="V283" s="61"/>
      <c r="W283" s="61">
        <f t="shared" si="43"/>
        <v>4.2</v>
      </c>
      <c r="X283" s="61"/>
      <c r="Y283" s="61">
        <f t="shared" si="44"/>
        <v>12.6</v>
      </c>
      <c r="Z283" s="61"/>
      <c r="AA283" s="61"/>
      <c r="AB283" s="61"/>
      <c r="AC283" s="61"/>
      <c r="AD283" s="61"/>
      <c r="AE283" s="125"/>
      <c r="AF283" s="128">
        <f t="shared" si="40"/>
        <v>96.8</v>
      </c>
      <c r="AG283" s="126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71"/>
      <c r="BI283" s="60"/>
      <c r="BJ283" s="60">
        <v>96.8</v>
      </c>
      <c r="BK283" s="60"/>
      <c r="BL283" s="60"/>
      <c r="BM283" s="60"/>
      <c r="BN283" s="60"/>
      <c r="BO283" s="60"/>
      <c r="BP283" s="60"/>
      <c r="BQ283" s="60"/>
      <c r="BR283" s="60"/>
      <c r="BS283" s="60"/>
      <c r="BT283" s="71"/>
      <c r="BU283" s="60"/>
      <c r="BV283" s="60"/>
      <c r="BW283" s="60"/>
      <c r="BX283" s="126"/>
      <c r="BY283" s="126"/>
      <c r="BZ283" s="60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201"/>
      <c r="CL283" s="79" t="b">
        <f t="shared" si="41"/>
        <v>1</v>
      </c>
      <c r="CN283" s="389">
        <f t="shared" si="42"/>
        <v>2.5</v>
      </c>
    </row>
    <row r="284" spans="1:92" ht="10.5" customHeight="1">
      <c r="A284" s="363" t="s">
        <v>331</v>
      </c>
      <c r="B284" s="286" t="s">
        <v>332</v>
      </c>
      <c r="C284" s="183">
        <v>8</v>
      </c>
      <c r="D284" s="229" t="s">
        <v>374</v>
      </c>
      <c r="E284" s="353" t="s">
        <v>131</v>
      </c>
      <c r="F284" s="166">
        <v>20</v>
      </c>
      <c r="G284" s="166" t="s">
        <v>55</v>
      </c>
      <c r="H284" s="166"/>
      <c r="I284" s="166"/>
      <c r="J284" s="166">
        <v>80</v>
      </c>
      <c r="K284" s="166">
        <v>80</v>
      </c>
      <c r="L284" s="166"/>
      <c r="M284" s="166"/>
      <c r="N284" s="61"/>
      <c r="O284" s="61"/>
      <c r="P284" s="64"/>
      <c r="Q284" s="61"/>
      <c r="R284" s="61"/>
      <c r="S284" s="61"/>
      <c r="T284" s="61"/>
      <c r="U284" s="61"/>
      <c r="V284" s="61"/>
      <c r="W284" s="61">
        <v>2.5</v>
      </c>
      <c r="X284" s="61"/>
      <c r="Y284" s="61">
        <v>7.5</v>
      </c>
      <c r="Z284" s="61"/>
      <c r="AA284" s="61"/>
      <c r="AB284" s="61"/>
      <c r="AC284" s="61"/>
      <c r="AD284" s="61"/>
      <c r="AE284" s="125"/>
      <c r="AF284" s="128">
        <f t="shared" si="40"/>
        <v>90</v>
      </c>
      <c r="AG284" s="126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71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71"/>
      <c r="BU284" s="60"/>
      <c r="BV284" s="60"/>
      <c r="BW284" s="60"/>
      <c r="BX284" s="126">
        <f>AF284</f>
        <v>90</v>
      </c>
      <c r="BY284" s="126"/>
      <c r="BZ284" s="60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201"/>
      <c r="CL284" s="79" t="b">
        <f t="shared" si="41"/>
        <v>1</v>
      </c>
      <c r="CN284" s="389">
        <f t="shared" si="42"/>
        <v>2.5</v>
      </c>
    </row>
    <row r="285" spans="1:92" ht="10.5" customHeight="1">
      <c r="A285" s="363" t="s">
        <v>331</v>
      </c>
      <c r="B285" s="286" t="s">
        <v>332</v>
      </c>
      <c r="C285" s="183">
        <v>9</v>
      </c>
      <c r="D285" s="222" t="s">
        <v>130</v>
      </c>
      <c r="E285" s="353" t="s">
        <v>131</v>
      </c>
      <c r="F285" s="166">
        <v>42</v>
      </c>
      <c r="G285" s="166" t="s">
        <v>55</v>
      </c>
      <c r="H285" s="166"/>
      <c r="I285" s="166"/>
      <c r="J285" s="166">
        <v>32</v>
      </c>
      <c r="K285" s="166">
        <v>32</v>
      </c>
      <c r="L285" s="166"/>
      <c r="M285" s="166"/>
      <c r="N285" s="61"/>
      <c r="O285" s="61"/>
      <c r="P285" s="64"/>
      <c r="Q285" s="61"/>
      <c r="R285" s="61"/>
      <c r="S285" s="61"/>
      <c r="T285" s="61"/>
      <c r="U285" s="61"/>
      <c r="V285" s="61"/>
      <c r="W285" s="61"/>
      <c r="X285" s="61">
        <v>5</v>
      </c>
      <c r="Y285" s="61"/>
      <c r="Z285" s="61"/>
      <c r="AA285" s="61"/>
      <c r="AB285" s="61"/>
      <c r="AC285" s="61"/>
      <c r="AD285" s="61"/>
      <c r="AE285" s="125"/>
      <c r="AF285" s="128">
        <f t="shared" si="40"/>
        <v>37</v>
      </c>
      <c r="AG285" s="126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71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71"/>
      <c r="BU285" s="60"/>
      <c r="BV285" s="60"/>
      <c r="BW285" s="60"/>
      <c r="BX285" s="126">
        <f>AF285</f>
        <v>37</v>
      </c>
      <c r="BY285" s="126"/>
      <c r="BZ285" s="60"/>
      <c r="CA285" s="71"/>
      <c r="CB285" s="71"/>
      <c r="CC285" s="71"/>
      <c r="CD285" s="71"/>
      <c r="CE285" s="71"/>
      <c r="CF285" s="60"/>
      <c r="CG285" s="71"/>
      <c r="CH285" s="71"/>
      <c r="CI285" s="71"/>
      <c r="CJ285" s="71"/>
      <c r="CK285" s="201"/>
      <c r="CL285" s="79" t="b">
        <f t="shared" si="41"/>
        <v>1</v>
      </c>
      <c r="CN285" s="389">
        <f t="shared" si="42"/>
        <v>1</v>
      </c>
    </row>
    <row r="286" spans="1:92" ht="10.5" customHeight="1">
      <c r="A286" s="363" t="s">
        <v>331</v>
      </c>
      <c r="B286" s="286" t="s">
        <v>332</v>
      </c>
      <c r="C286" s="183">
        <v>9</v>
      </c>
      <c r="D286" s="222" t="s">
        <v>84</v>
      </c>
      <c r="E286" s="353" t="s">
        <v>131</v>
      </c>
      <c r="F286" s="166">
        <v>42</v>
      </c>
      <c r="G286" s="166" t="s">
        <v>55</v>
      </c>
      <c r="H286" s="166"/>
      <c r="I286" s="166"/>
      <c r="J286" s="166">
        <v>32</v>
      </c>
      <c r="K286" s="166">
        <v>32</v>
      </c>
      <c r="L286" s="166"/>
      <c r="M286" s="166"/>
      <c r="N286" s="61"/>
      <c r="O286" s="61"/>
      <c r="P286" s="64"/>
      <c r="Q286" s="61"/>
      <c r="R286" s="61"/>
      <c r="S286" s="61"/>
      <c r="T286" s="61"/>
      <c r="U286" s="61"/>
      <c r="V286" s="61"/>
      <c r="W286" s="61"/>
      <c r="X286" s="61">
        <v>5</v>
      </c>
      <c r="Y286" s="61"/>
      <c r="Z286" s="61"/>
      <c r="AA286" s="61"/>
      <c r="AB286" s="61"/>
      <c r="AC286" s="61"/>
      <c r="AD286" s="61"/>
      <c r="AE286" s="125"/>
      <c r="AF286" s="128">
        <f>SUM(I286,K286,M286:AE286)</f>
        <v>37</v>
      </c>
      <c r="AG286" s="126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71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71"/>
      <c r="BU286" s="60"/>
      <c r="BV286" s="60"/>
      <c r="BW286" s="60"/>
      <c r="BX286" s="126"/>
      <c r="BY286" s="126"/>
      <c r="BZ286" s="60"/>
      <c r="CA286" s="71"/>
      <c r="CB286" s="71"/>
      <c r="CC286" s="71">
        <f>AF286</f>
        <v>37</v>
      </c>
      <c r="CD286" s="71"/>
      <c r="CE286" s="71"/>
      <c r="CF286" s="60"/>
      <c r="CG286" s="71"/>
      <c r="CH286" s="71"/>
      <c r="CI286" s="71"/>
      <c r="CJ286" s="71"/>
      <c r="CK286" s="201"/>
      <c r="CL286" s="79" t="b">
        <f t="shared" si="41"/>
        <v>1</v>
      </c>
      <c r="CN286" s="389">
        <f t="shared" si="42"/>
        <v>1</v>
      </c>
    </row>
    <row r="287" spans="1:92" ht="10.5" customHeight="1">
      <c r="A287" s="363" t="s">
        <v>331</v>
      </c>
      <c r="B287" s="286" t="s">
        <v>332</v>
      </c>
      <c r="C287" s="183">
        <v>10</v>
      </c>
      <c r="D287" s="230" t="s">
        <v>93</v>
      </c>
      <c r="E287" s="353" t="s">
        <v>131</v>
      </c>
      <c r="F287" s="166">
        <v>42</v>
      </c>
      <c r="G287" s="166" t="s">
        <v>55</v>
      </c>
      <c r="H287" s="166"/>
      <c r="I287" s="166"/>
      <c r="J287" s="166"/>
      <c r="K287" s="166"/>
      <c r="L287" s="166"/>
      <c r="M287" s="166"/>
      <c r="N287" s="61"/>
      <c r="O287" s="61"/>
      <c r="P287" s="64"/>
      <c r="Q287" s="61"/>
      <c r="R287" s="61"/>
      <c r="S287" s="61"/>
      <c r="T287" s="64"/>
      <c r="U287" s="64">
        <v>90</v>
      </c>
      <c r="V287" s="64"/>
      <c r="W287" s="64"/>
      <c r="X287" s="64"/>
      <c r="Y287" s="64"/>
      <c r="Z287" s="61"/>
      <c r="AA287" s="61"/>
      <c r="AB287" s="61"/>
      <c r="AC287" s="61"/>
      <c r="AD287" s="61"/>
      <c r="AE287" s="125"/>
      <c r="AF287" s="128">
        <f t="shared" si="40"/>
        <v>90</v>
      </c>
      <c r="AG287" s="126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71"/>
      <c r="BI287" s="60"/>
      <c r="BJ287" s="60">
        <v>30</v>
      </c>
      <c r="BK287" s="60"/>
      <c r="BL287" s="60"/>
      <c r="BM287" s="60"/>
      <c r="BN287" s="60"/>
      <c r="BO287" s="60"/>
      <c r="BP287" s="60"/>
      <c r="BQ287" s="60"/>
      <c r="BR287" s="60"/>
      <c r="BS287" s="60"/>
      <c r="BT287" s="71"/>
      <c r="BU287" s="60"/>
      <c r="BV287" s="60"/>
      <c r="BW287" s="60"/>
      <c r="BX287" s="126"/>
      <c r="BY287" s="126"/>
      <c r="BZ287" s="60"/>
      <c r="CA287" s="71"/>
      <c r="CB287" s="71"/>
      <c r="CC287" s="71"/>
      <c r="CD287" s="71"/>
      <c r="CE287" s="71"/>
      <c r="CF287" s="71">
        <v>60</v>
      </c>
      <c r="CG287" s="71"/>
      <c r="CH287" s="71"/>
      <c r="CI287" s="71"/>
      <c r="CJ287" s="71"/>
      <c r="CK287" s="201"/>
      <c r="CL287" s="79" t="b">
        <f t="shared" si="41"/>
        <v>1</v>
      </c>
      <c r="CN287" s="389">
        <f t="shared" si="42"/>
        <v>0</v>
      </c>
    </row>
    <row r="288" spans="1:92" ht="10.5" customHeight="1">
      <c r="A288" s="363" t="s">
        <v>331</v>
      </c>
      <c r="B288" s="286" t="s">
        <v>332</v>
      </c>
      <c r="C288" s="183">
        <v>11</v>
      </c>
      <c r="D288" s="229" t="s">
        <v>133</v>
      </c>
      <c r="E288" s="353" t="s">
        <v>131</v>
      </c>
      <c r="F288" s="166">
        <v>42</v>
      </c>
      <c r="G288" s="166" t="s">
        <v>47</v>
      </c>
      <c r="H288" s="166"/>
      <c r="I288" s="166"/>
      <c r="J288" s="166"/>
      <c r="K288" s="166"/>
      <c r="L288" s="166"/>
      <c r="M288" s="166"/>
      <c r="N288" s="61"/>
      <c r="O288" s="61"/>
      <c r="P288" s="64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4">
        <v>2</v>
      </c>
      <c r="AB288" s="61"/>
      <c r="AC288" s="64">
        <f>ROUND(F288/10*0.5*5,0)</f>
        <v>11</v>
      </c>
      <c r="AD288" s="61"/>
      <c r="AE288" s="125"/>
      <c r="AF288" s="128">
        <f t="shared" si="40"/>
        <v>13</v>
      </c>
      <c r="AG288" s="126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71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71"/>
      <c r="BU288" s="60"/>
      <c r="BV288" s="60"/>
      <c r="BW288" s="60"/>
      <c r="BX288" s="126"/>
      <c r="BY288" s="126"/>
      <c r="BZ288" s="60"/>
      <c r="CA288" s="71"/>
      <c r="CB288" s="71"/>
      <c r="CC288" s="71"/>
      <c r="CD288" s="71"/>
      <c r="CE288" s="71"/>
      <c r="CF288" s="71"/>
      <c r="CG288" s="71">
        <f>AF288</f>
        <v>13</v>
      </c>
      <c r="CH288" s="71"/>
      <c r="CI288" s="71"/>
      <c r="CJ288" s="71"/>
      <c r="CK288" s="201"/>
      <c r="CL288" s="79" t="b">
        <f t="shared" si="41"/>
        <v>1</v>
      </c>
      <c r="CN288" s="389">
        <f t="shared" si="42"/>
        <v>0</v>
      </c>
    </row>
    <row r="289" spans="1:92" s="280" customFormat="1" ht="10.5" customHeight="1">
      <c r="A289" s="363" t="s">
        <v>331</v>
      </c>
      <c r="B289" s="286" t="s">
        <v>332</v>
      </c>
      <c r="C289" s="218"/>
      <c r="D289" s="225"/>
      <c r="E289" s="352" t="s">
        <v>125</v>
      </c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124"/>
      <c r="AF289" s="127"/>
      <c r="AG289" s="276"/>
      <c r="AH289" s="277"/>
      <c r="AI289" s="277"/>
      <c r="AJ289" s="277"/>
      <c r="AK289" s="277"/>
      <c r="AL289" s="277"/>
      <c r="AM289" s="277"/>
      <c r="AN289" s="277"/>
      <c r="AO289" s="277"/>
      <c r="AP289" s="277"/>
      <c r="AQ289" s="277"/>
      <c r="AR289" s="277"/>
      <c r="AS289" s="277"/>
      <c r="AT289" s="277"/>
      <c r="AU289" s="277"/>
      <c r="AV289" s="277"/>
      <c r="AW289" s="277"/>
      <c r="AX289" s="277"/>
      <c r="AY289" s="277"/>
      <c r="AZ289" s="277"/>
      <c r="BA289" s="277"/>
      <c r="BB289" s="277"/>
      <c r="BC289" s="277"/>
      <c r="BD289" s="277"/>
      <c r="BE289" s="277"/>
      <c r="BF289" s="277"/>
      <c r="BG289" s="277"/>
      <c r="BH289" s="277"/>
      <c r="BI289" s="277"/>
      <c r="BJ289" s="277"/>
      <c r="BK289" s="277"/>
      <c r="BL289" s="277"/>
      <c r="BM289" s="277"/>
      <c r="BN289" s="277"/>
      <c r="BO289" s="277"/>
      <c r="BP289" s="277"/>
      <c r="BQ289" s="277"/>
      <c r="BR289" s="277"/>
      <c r="BS289" s="277"/>
      <c r="BT289" s="277"/>
      <c r="BU289" s="277"/>
      <c r="BV289" s="277"/>
      <c r="BW289" s="277"/>
      <c r="BX289" s="277"/>
      <c r="BY289" s="277"/>
      <c r="BZ289" s="277"/>
      <c r="CA289" s="277"/>
      <c r="CB289" s="277"/>
      <c r="CC289" s="277"/>
      <c r="CD289" s="277"/>
      <c r="CE289" s="277"/>
      <c r="CF289" s="277"/>
      <c r="CG289" s="277"/>
      <c r="CH289" s="277"/>
      <c r="CI289" s="277"/>
      <c r="CJ289" s="277"/>
      <c r="CK289" s="278"/>
      <c r="CL289" s="79" t="b">
        <f t="shared" si="41"/>
        <v>1</v>
      </c>
      <c r="CN289" s="389">
        <f t="shared" si="42"/>
        <v>0</v>
      </c>
    </row>
    <row r="290" spans="1:92" ht="10.5" customHeight="1">
      <c r="A290" s="363" t="s">
        <v>331</v>
      </c>
      <c r="B290" s="286" t="s">
        <v>332</v>
      </c>
      <c r="C290" s="183">
        <v>1</v>
      </c>
      <c r="D290" s="222" t="s">
        <v>90</v>
      </c>
      <c r="E290" s="353" t="s">
        <v>125</v>
      </c>
      <c r="F290" s="166">
        <v>40</v>
      </c>
      <c r="G290" s="166" t="s">
        <v>47</v>
      </c>
      <c r="H290" s="166">
        <v>36</v>
      </c>
      <c r="I290" s="166">
        <v>36</v>
      </c>
      <c r="J290" s="166">
        <v>36</v>
      </c>
      <c r="K290" s="166">
        <v>36</v>
      </c>
      <c r="L290" s="166"/>
      <c r="M290" s="166"/>
      <c r="N290" s="61"/>
      <c r="O290" s="61"/>
      <c r="P290" s="64"/>
      <c r="Q290" s="61"/>
      <c r="R290" s="61"/>
      <c r="S290" s="61"/>
      <c r="T290" s="61"/>
      <c r="U290" s="61"/>
      <c r="V290" s="61"/>
      <c r="W290" s="64">
        <f>0.1*F290</f>
        <v>4</v>
      </c>
      <c r="X290" s="64"/>
      <c r="Y290" s="64">
        <f aca="true" t="shared" si="45" ref="Y290:Y297">0.3*F290</f>
        <v>12</v>
      </c>
      <c r="Z290" s="61"/>
      <c r="AA290" s="61"/>
      <c r="AB290" s="61"/>
      <c r="AC290" s="61"/>
      <c r="AD290" s="61"/>
      <c r="AE290" s="125"/>
      <c r="AF290" s="128">
        <f t="shared" si="40"/>
        <v>88</v>
      </c>
      <c r="AG290" s="126"/>
      <c r="AH290" s="60"/>
      <c r="AI290" s="60"/>
      <c r="AJ290" s="60"/>
      <c r="AK290" s="60">
        <f>AF290</f>
        <v>88</v>
      </c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71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71"/>
      <c r="BU290" s="60"/>
      <c r="BV290" s="60"/>
      <c r="BW290" s="60"/>
      <c r="BX290" s="126"/>
      <c r="BY290" s="126"/>
      <c r="BZ290" s="60"/>
      <c r="CA290" s="71"/>
      <c r="CB290" s="71"/>
      <c r="CC290" s="71"/>
      <c r="CD290" s="71"/>
      <c r="CE290" s="71"/>
      <c r="CF290" s="60"/>
      <c r="CG290" s="71"/>
      <c r="CH290" s="71"/>
      <c r="CI290" s="71"/>
      <c r="CJ290" s="71"/>
      <c r="CK290" s="201"/>
      <c r="CL290" s="79" t="b">
        <f t="shared" si="41"/>
        <v>1</v>
      </c>
      <c r="CN290" s="389">
        <f t="shared" si="42"/>
        <v>2.25</v>
      </c>
    </row>
    <row r="291" spans="1:92" ht="10.5" customHeight="1">
      <c r="A291" s="363" t="s">
        <v>331</v>
      </c>
      <c r="B291" s="286" t="s">
        <v>332</v>
      </c>
      <c r="C291" s="183">
        <v>2</v>
      </c>
      <c r="D291" s="222" t="s">
        <v>103</v>
      </c>
      <c r="E291" s="353" t="s">
        <v>125</v>
      </c>
      <c r="F291" s="166">
        <v>40</v>
      </c>
      <c r="G291" s="166" t="s">
        <v>47</v>
      </c>
      <c r="H291" s="166">
        <v>18</v>
      </c>
      <c r="I291" s="166">
        <v>18</v>
      </c>
      <c r="J291" s="166">
        <v>18</v>
      </c>
      <c r="K291" s="166">
        <v>18</v>
      </c>
      <c r="L291" s="166"/>
      <c r="M291" s="166"/>
      <c r="N291" s="61"/>
      <c r="O291" s="61"/>
      <c r="P291" s="64"/>
      <c r="Q291" s="61"/>
      <c r="R291" s="61"/>
      <c r="S291" s="61"/>
      <c r="T291" s="61"/>
      <c r="U291" s="61"/>
      <c r="V291" s="61"/>
      <c r="W291" s="64">
        <f aca="true" t="shared" si="46" ref="W291:W297">0.1*F291</f>
        <v>4</v>
      </c>
      <c r="X291" s="64"/>
      <c r="Y291" s="64">
        <f t="shared" si="45"/>
        <v>12</v>
      </c>
      <c r="Z291" s="61"/>
      <c r="AA291" s="61"/>
      <c r="AB291" s="61"/>
      <c r="AC291" s="61"/>
      <c r="AD291" s="61"/>
      <c r="AE291" s="125"/>
      <c r="AF291" s="128">
        <f t="shared" si="40"/>
        <v>52</v>
      </c>
      <c r="AG291" s="126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71"/>
      <c r="BI291" s="60"/>
      <c r="BJ291" s="60">
        <v>52</v>
      </c>
      <c r="BK291" s="60"/>
      <c r="BL291" s="60"/>
      <c r="BM291" s="60"/>
      <c r="BN291" s="60"/>
      <c r="BO291" s="60"/>
      <c r="BP291" s="60"/>
      <c r="BQ291" s="60"/>
      <c r="BR291" s="60"/>
      <c r="BS291" s="60"/>
      <c r="BT291" s="71"/>
      <c r="BU291" s="60"/>
      <c r="BV291" s="60"/>
      <c r="BW291" s="60"/>
      <c r="BX291" s="126"/>
      <c r="BY291" s="126"/>
      <c r="BZ291" s="60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201"/>
      <c r="CL291" s="79" t="b">
        <f t="shared" si="41"/>
        <v>1</v>
      </c>
      <c r="CN291" s="389">
        <f t="shared" si="42"/>
        <v>1.125</v>
      </c>
    </row>
    <row r="292" spans="1:92" ht="10.5" customHeight="1">
      <c r="A292" s="363" t="s">
        <v>331</v>
      </c>
      <c r="B292" s="286" t="s">
        <v>332</v>
      </c>
      <c r="C292" s="183">
        <v>3</v>
      </c>
      <c r="D292" s="222" t="s">
        <v>130</v>
      </c>
      <c r="E292" s="353" t="s">
        <v>125</v>
      </c>
      <c r="F292" s="166">
        <v>40</v>
      </c>
      <c r="G292" s="166" t="s">
        <v>47</v>
      </c>
      <c r="H292" s="166">
        <v>16</v>
      </c>
      <c r="I292" s="166">
        <v>16</v>
      </c>
      <c r="J292" s="166">
        <v>20</v>
      </c>
      <c r="K292" s="166">
        <v>20</v>
      </c>
      <c r="L292" s="166"/>
      <c r="M292" s="166"/>
      <c r="N292" s="61"/>
      <c r="O292" s="61"/>
      <c r="P292" s="64"/>
      <c r="Q292" s="61"/>
      <c r="R292" s="61"/>
      <c r="S292" s="61"/>
      <c r="T292" s="61"/>
      <c r="U292" s="61"/>
      <c r="V292" s="61"/>
      <c r="W292" s="64">
        <f t="shared" si="46"/>
        <v>4</v>
      </c>
      <c r="X292" s="64"/>
      <c r="Y292" s="64">
        <f t="shared" si="45"/>
        <v>12</v>
      </c>
      <c r="Z292" s="61"/>
      <c r="AA292" s="61"/>
      <c r="AB292" s="61"/>
      <c r="AC292" s="61"/>
      <c r="AD292" s="61"/>
      <c r="AE292" s="125"/>
      <c r="AF292" s="128">
        <f t="shared" si="40"/>
        <v>52</v>
      </c>
      <c r="AG292" s="126"/>
      <c r="AH292" s="60"/>
      <c r="AI292" s="60"/>
      <c r="AJ292" s="60"/>
      <c r="AK292" s="60"/>
      <c r="AL292" s="60"/>
      <c r="AM292" s="60"/>
      <c r="AN292" s="60"/>
      <c r="AO292" s="60"/>
      <c r="AP292" s="60">
        <v>52</v>
      </c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71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71"/>
      <c r="BU292" s="60"/>
      <c r="BV292" s="60"/>
      <c r="BW292" s="60"/>
      <c r="BX292" s="126"/>
      <c r="BY292" s="126"/>
      <c r="BZ292" s="60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201"/>
      <c r="CL292" s="79" t="b">
        <f t="shared" si="41"/>
        <v>1</v>
      </c>
      <c r="CN292" s="389">
        <f t="shared" si="42"/>
        <v>1.125</v>
      </c>
    </row>
    <row r="293" spans="1:92" ht="10.5" customHeight="1">
      <c r="A293" s="363" t="s">
        <v>331</v>
      </c>
      <c r="B293" s="286" t="s">
        <v>332</v>
      </c>
      <c r="C293" s="183">
        <v>4</v>
      </c>
      <c r="D293" s="222" t="s">
        <v>92</v>
      </c>
      <c r="E293" s="353" t="s">
        <v>125</v>
      </c>
      <c r="F293" s="166">
        <v>40</v>
      </c>
      <c r="G293" s="166" t="s">
        <v>47</v>
      </c>
      <c r="H293" s="166">
        <v>18</v>
      </c>
      <c r="I293" s="166">
        <v>18</v>
      </c>
      <c r="J293" s="166">
        <v>18</v>
      </c>
      <c r="K293" s="166">
        <v>18</v>
      </c>
      <c r="L293" s="166"/>
      <c r="M293" s="166"/>
      <c r="N293" s="61"/>
      <c r="O293" s="61"/>
      <c r="P293" s="64"/>
      <c r="Q293" s="61"/>
      <c r="R293" s="61"/>
      <c r="S293" s="61"/>
      <c r="T293" s="61"/>
      <c r="U293" s="61"/>
      <c r="V293" s="61"/>
      <c r="W293" s="64">
        <f t="shared" si="46"/>
        <v>4</v>
      </c>
      <c r="X293" s="64"/>
      <c r="Y293" s="64">
        <f t="shared" si="45"/>
        <v>12</v>
      </c>
      <c r="Z293" s="61"/>
      <c r="AA293" s="61"/>
      <c r="AB293" s="61"/>
      <c r="AC293" s="61"/>
      <c r="AD293" s="61"/>
      <c r="AE293" s="125"/>
      <c r="AF293" s="128">
        <f t="shared" si="40"/>
        <v>52</v>
      </c>
      <c r="AG293" s="126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>
        <f>AF293</f>
        <v>52</v>
      </c>
      <c r="BA293" s="60"/>
      <c r="BB293" s="60"/>
      <c r="BC293" s="60"/>
      <c r="BD293" s="60"/>
      <c r="BE293" s="60"/>
      <c r="BF293" s="60"/>
      <c r="BG293" s="60"/>
      <c r="BH293" s="71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71"/>
      <c r="BU293" s="60"/>
      <c r="BV293" s="60"/>
      <c r="BW293" s="60"/>
      <c r="BX293" s="126"/>
      <c r="BY293" s="126"/>
      <c r="BZ293" s="60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201"/>
      <c r="CL293" s="79" t="b">
        <f t="shared" si="41"/>
        <v>1</v>
      </c>
      <c r="CN293" s="389">
        <f t="shared" si="42"/>
        <v>1.125</v>
      </c>
    </row>
    <row r="294" spans="1:92" ht="10.5" customHeight="1">
      <c r="A294" s="363" t="s">
        <v>331</v>
      </c>
      <c r="B294" s="286" t="s">
        <v>332</v>
      </c>
      <c r="C294" s="183">
        <v>5</v>
      </c>
      <c r="D294" s="222" t="s">
        <v>139</v>
      </c>
      <c r="E294" s="353" t="s">
        <v>125</v>
      </c>
      <c r="F294" s="166">
        <v>40</v>
      </c>
      <c r="G294" s="166" t="s">
        <v>47</v>
      </c>
      <c r="H294" s="166">
        <v>16</v>
      </c>
      <c r="I294" s="166">
        <v>16</v>
      </c>
      <c r="J294" s="166">
        <v>20</v>
      </c>
      <c r="K294" s="166">
        <v>20</v>
      </c>
      <c r="L294" s="166"/>
      <c r="M294" s="166"/>
      <c r="N294" s="61"/>
      <c r="O294" s="61"/>
      <c r="P294" s="64"/>
      <c r="Q294" s="61"/>
      <c r="R294" s="61"/>
      <c r="S294" s="61"/>
      <c r="T294" s="61"/>
      <c r="U294" s="61"/>
      <c r="V294" s="61"/>
      <c r="W294" s="64">
        <f t="shared" si="46"/>
        <v>4</v>
      </c>
      <c r="X294" s="64"/>
      <c r="Y294" s="64">
        <f t="shared" si="45"/>
        <v>12</v>
      </c>
      <c r="Z294" s="61"/>
      <c r="AA294" s="61"/>
      <c r="AB294" s="61"/>
      <c r="AC294" s="61"/>
      <c r="AD294" s="61"/>
      <c r="AE294" s="125"/>
      <c r="AF294" s="128">
        <f t="shared" si="40"/>
        <v>52</v>
      </c>
      <c r="AG294" s="126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71"/>
      <c r="BI294" s="60"/>
      <c r="BJ294" s="60">
        <f>AF294</f>
        <v>52</v>
      </c>
      <c r="BK294" s="60"/>
      <c r="BL294" s="60"/>
      <c r="BM294" s="60"/>
      <c r="BN294" s="60"/>
      <c r="BO294" s="60"/>
      <c r="BP294" s="60"/>
      <c r="BQ294" s="60"/>
      <c r="BR294" s="60"/>
      <c r="BS294" s="60"/>
      <c r="BT294" s="71"/>
      <c r="BU294" s="60"/>
      <c r="BV294" s="60"/>
      <c r="BW294" s="60"/>
      <c r="BX294" s="126"/>
      <c r="BY294" s="126"/>
      <c r="BZ294" s="60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201"/>
      <c r="CL294" s="79" t="b">
        <f t="shared" si="41"/>
        <v>1</v>
      </c>
      <c r="CN294" s="389">
        <f t="shared" si="42"/>
        <v>1.125</v>
      </c>
    </row>
    <row r="295" spans="1:92" ht="10.5" customHeight="1">
      <c r="A295" s="363" t="s">
        <v>331</v>
      </c>
      <c r="B295" s="286" t="s">
        <v>332</v>
      </c>
      <c r="C295" s="183">
        <v>6</v>
      </c>
      <c r="D295" s="222" t="s">
        <v>140</v>
      </c>
      <c r="E295" s="353" t="s">
        <v>125</v>
      </c>
      <c r="F295" s="166">
        <v>40</v>
      </c>
      <c r="G295" s="166" t="s">
        <v>47</v>
      </c>
      <c r="H295" s="166">
        <v>16</v>
      </c>
      <c r="I295" s="166">
        <v>16</v>
      </c>
      <c r="J295" s="166">
        <v>20</v>
      </c>
      <c r="K295" s="166">
        <v>20</v>
      </c>
      <c r="L295" s="166"/>
      <c r="M295" s="166"/>
      <c r="N295" s="61"/>
      <c r="O295" s="61"/>
      <c r="P295" s="64"/>
      <c r="Q295" s="61"/>
      <c r="R295" s="61"/>
      <c r="S295" s="61"/>
      <c r="T295" s="61"/>
      <c r="U295" s="61"/>
      <c r="V295" s="61"/>
      <c r="W295" s="64">
        <f t="shared" si="46"/>
        <v>4</v>
      </c>
      <c r="X295" s="64"/>
      <c r="Y295" s="64">
        <f t="shared" si="45"/>
        <v>12</v>
      </c>
      <c r="Z295" s="61"/>
      <c r="AA295" s="61"/>
      <c r="AB295" s="61"/>
      <c r="AC295" s="61"/>
      <c r="AD295" s="61"/>
      <c r="AE295" s="125"/>
      <c r="AF295" s="128">
        <f t="shared" si="40"/>
        <v>52</v>
      </c>
      <c r="AG295" s="126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71"/>
      <c r="BI295" s="60"/>
      <c r="BJ295" s="60">
        <v>52</v>
      </c>
      <c r="BK295" s="60"/>
      <c r="BL295" s="60"/>
      <c r="BM295" s="60"/>
      <c r="BN295" s="60"/>
      <c r="BO295" s="60"/>
      <c r="BP295" s="60"/>
      <c r="BQ295" s="60"/>
      <c r="BR295" s="60"/>
      <c r="BS295" s="60"/>
      <c r="BT295" s="71"/>
      <c r="BU295" s="60"/>
      <c r="BV295" s="60"/>
      <c r="BW295" s="60"/>
      <c r="BX295" s="126"/>
      <c r="BY295" s="126"/>
      <c r="BZ295" s="60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201"/>
      <c r="CL295" s="79" t="b">
        <f t="shared" si="41"/>
        <v>1</v>
      </c>
      <c r="CN295" s="389">
        <f t="shared" si="42"/>
        <v>1.125</v>
      </c>
    </row>
    <row r="296" spans="1:92" ht="10.5" customHeight="1">
      <c r="A296" s="363" t="s">
        <v>331</v>
      </c>
      <c r="B296" s="286" t="s">
        <v>332</v>
      </c>
      <c r="C296" s="183">
        <v>7</v>
      </c>
      <c r="D296" s="222" t="s">
        <v>91</v>
      </c>
      <c r="E296" s="328" t="s">
        <v>125</v>
      </c>
      <c r="F296" s="166">
        <v>40</v>
      </c>
      <c r="G296" s="166" t="s">
        <v>47</v>
      </c>
      <c r="H296" s="166">
        <v>16</v>
      </c>
      <c r="I296" s="166">
        <v>16</v>
      </c>
      <c r="J296" s="166">
        <v>20</v>
      </c>
      <c r="K296" s="166">
        <v>20</v>
      </c>
      <c r="L296" s="166"/>
      <c r="M296" s="166"/>
      <c r="N296" s="61"/>
      <c r="O296" s="61"/>
      <c r="P296" s="64"/>
      <c r="Q296" s="61"/>
      <c r="R296" s="61"/>
      <c r="S296" s="61"/>
      <c r="T296" s="61"/>
      <c r="U296" s="61"/>
      <c r="V296" s="61"/>
      <c r="W296" s="64"/>
      <c r="X296" s="64">
        <f>0.1*F296</f>
        <v>4</v>
      </c>
      <c r="Y296" s="64"/>
      <c r="Z296" s="61">
        <v>6.6</v>
      </c>
      <c r="AA296" s="61"/>
      <c r="AB296" s="61"/>
      <c r="AC296" s="61"/>
      <c r="AD296" s="61"/>
      <c r="AE296" s="125"/>
      <c r="AF296" s="128">
        <f t="shared" si="40"/>
        <v>46.6</v>
      </c>
      <c r="AG296" s="174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>
        <f>AF296</f>
        <v>46.6</v>
      </c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4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4"/>
      <c r="BW296" s="60"/>
      <c r="BX296" s="126"/>
      <c r="BY296" s="126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189"/>
      <c r="CL296" s="79" t="b">
        <f t="shared" si="41"/>
        <v>1</v>
      </c>
      <c r="CN296" s="389">
        <f t="shared" si="42"/>
        <v>1.125</v>
      </c>
    </row>
    <row r="297" spans="1:92" ht="10.5" customHeight="1">
      <c r="A297" s="363" t="s">
        <v>331</v>
      </c>
      <c r="B297" s="286" t="s">
        <v>332</v>
      </c>
      <c r="C297" s="183">
        <v>8</v>
      </c>
      <c r="D297" s="222" t="s">
        <v>376</v>
      </c>
      <c r="E297" s="328" t="s">
        <v>125</v>
      </c>
      <c r="F297" s="166">
        <v>40</v>
      </c>
      <c r="G297" s="166" t="s">
        <v>47</v>
      </c>
      <c r="H297" s="166">
        <v>16</v>
      </c>
      <c r="I297" s="166">
        <v>16</v>
      </c>
      <c r="J297" s="166">
        <v>20</v>
      </c>
      <c r="K297" s="166">
        <v>20</v>
      </c>
      <c r="L297" s="166"/>
      <c r="M297" s="166"/>
      <c r="N297" s="61"/>
      <c r="O297" s="61"/>
      <c r="P297" s="64"/>
      <c r="Q297" s="61"/>
      <c r="R297" s="61"/>
      <c r="S297" s="61"/>
      <c r="T297" s="61"/>
      <c r="U297" s="61"/>
      <c r="V297" s="61"/>
      <c r="W297" s="64">
        <f t="shared" si="46"/>
        <v>4</v>
      </c>
      <c r="X297" s="64"/>
      <c r="Y297" s="64">
        <f t="shared" si="45"/>
        <v>12</v>
      </c>
      <c r="Z297" s="61"/>
      <c r="AA297" s="61"/>
      <c r="AB297" s="61"/>
      <c r="AC297" s="61"/>
      <c r="AD297" s="61"/>
      <c r="AE297" s="125"/>
      <c r="AF297" s="128">
        <f t="shared" si="40"/>
        <v>52</v>
      </c>
      <c r="AG297" s="126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71"/>
      <c r="BI297" s="60">
        <v>52</v>
      </c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71"/>
      <c r="BU297" s="60"/>
      <c r="BV297" s="60"/>
      <c r="BW297" s="60"/>
      <c r="BX297" s="126"/>
      <c r="BY297" s="126"/>
      <c r="BZ297" s="60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201"/>
      <c r="CL297" s="79" t="b">
        <f t="shared" si="41"/>
        <v>1</v>
      </c>
      <c r="CN297" s="389">
        <f t="shared" si="42"/>
        <v>1.125</v>
      </c>
    </row>
    <row r="298" spans="1:92" ht="10.5" customHeight="1">
      <c r="A298" s="363" t="s">
        <v>331</v>
      </c>
      <c r="B298" s="286" t="s">
        <v>332</v>
      </c>
      <c r="C298" s="183">
        <v>9</v>
      </c>
      <c r="D298" s="230" t="s">
        <v>86</v>
      </c>
      <c r="E298" s="328" t="s">
        <v>125</v>
      </c>
      <c r="F298" s="166">
        <v>40</v>
      </c>
      <c r="G298" s="166" t="s">
        <v>47</v>
      </c>
      <c r="H298" s="166"/>
      <c r="I298" s="166"/>
      <c r="J298" s="166"/>
      <c r="K298" s="166"/>
      <c r="L298" s="166"/>
      <c r="M298" s="166"/>
      <c r="N298" s="61"/>
      <c r="O298" s="61"/>
      <c r="P298" s="64"/>
      <c r="Q298" s="61"/>
      <c r="R298" s="61"/>
      <c r="S298" s="61"/>
      <c r="T298" s="64"/>
      <c r="U298" s="64">
        <v>210</v>
      </c>
      <c r="V298" s="64"/>
      <c r="W298" s="64"/>
      <c r="X298" s="64"/>
      <c r="Y298" s="64"/>
      <c r="Z298" s="61"/>
      <c r="AA298" s="61"/>
      <c r="AB298" s="61"/>
      <c r="AC298" s="61"/>
      <c r="AD298" s="61"/>
      <c r="AE298" s="125"/>
      <c r="AF298" s="128">
        <f t="shared" si="40"/>
        <v>210</v>
      </c>
      <c r="AG298" s="126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71"/>
      <c r="BI298" s="60"/>
      <c r="BJ298" s="60">
        <v>30</v>
      </c>
      <c r="BK298" s="60"/>
      <c r="BL298" s="60"/>
      <c r="BM298" s="60"/>
      <c r="BN298" s="60"/>
      <c r="BO298" s="60"/>
      <c r="BP298" s="60"/>
      <c r="BQ298" s="60"/>
      <c r="BR298" s="60"/>
      <c r="BS298" s="60"/>
      <c r="BT298" s="71"/>
      <c r="BU298" s="60"/>
      <c r="BV298" s="60"/>
      <c r="BW298" s="60"/>
      <c r="BX298" s="126"/>
      <c r="BY298" s="126"/>
      <c r="BZ298" s="60"/>
      <c r="CA298" s="71"/>
      <c r="CB298" s="71"/>
      <c r="CC298" s="71"/>
      <c r="CD298" s="71"/>
      <c r="CE298" s="71"/>
      <c r="CF298" s="71">
        <v>180</v>
      </c>
      <c r="CG298" s="71"/>
      <c r="CH298" s="71"/>
      <c r="CI298" s="71"/>
      <c r="CJ298" s="71"/>
      <c r="CK298" s="201"/>
      <c r="CL298" s="79" t="b">
        <f t="shared" si="41"/>
        <v>1</v>
      </c>
      <c r="CN298" s="389">
        <f t="shared" si="42"/>
        <v>0</v>
      </c>
    </row>
    <row r="299" spans="1:92" ht="10.5" customHeight="1">
      <c r="A299" s="363" t="s">
        <v>331</v>
      </c>
      <c r="B299" s="286" t="s">
        <v>332</v>
      </c>
      <c r="C299" s="183">
        <v>10</v>
      </c>
      <c r="D299" s="229" t="s">
        <v>133</v>
      </c>
      <c r="E299" s="328" t="s">
        <v>125</v>
      </c>
      <c r="F299" s="166">
        <v>40</v>
      </c>
      <c r="G299" s="166" t="s">
        <v>47</v>
      </c>
      <c r="H299" s="166"/>
      <c r="I299" s="166"/>
      <c r="J299" s="166"/>
      <c r="K299" s="166"/>
      <c r="L299" s="166"/>
      <c r="M299" s="166"/>
      <c r="N299" s="61"/>
      <c r="O299" s="61"/>
      <c r="P299" s="64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4">
        <v>2</v>
      </c>
      <c r="AB299" s="61"/>
      <c r="AC299" s="64">
        <f>ROUND(F299/10*0.5*5,0)</f>
        <v>10</v>
      </c>
      <c r="AD299" s="61"/>
      <c r="AE299" s="125"/>
      <c r="AF299" s="128">
        <f t="shared" si="40"/>
        <v>12</v>
      </c>
      <c r="AG299" s="126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71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71"/>
      <c r="BU299" s="60"/>
      <c r="BV299" s="60"/>
      <c r="BW299" s="60"/>
      <c r="BX299" s="126"/>
      <c r="BY299" s="126"/>
      <c r="BZ299" s="60"/>
      <c r="CA299" s="71"/>
      <c r="CB299" s="71"/>
      <c r="CC299" s="71"/>
      <c r="CD299" s="71"/>
      <c r="CE299" s="71"/>
      <c r="CF299" s="71"/>
      <c r="CG299" s="71">
        <f>AF299</f>
        <v>12</v>
      </c>
      <c r="CH299" s="71"/>
      <c r="CI299" s="71"/>
      <c r="CJ299" s="71"/>
      <c r="CK299" s="201"/>
      <c r="CL299" s="79" t="b">
        <f t="shared" si="41"/>
        <v>1</v>
      </c>
      <c r="CN299" s="389">
        <f t="shared" si="42"/>
        <v>0</v>
      </c>
    </row>
    <row r="300" spans="1:92" ht="10.5" customHeight="1" thickBot="1">
      <c r="A300" s="364" t="s">
        <v>331</v>
      </c>
      <c r="B300" s="287" t="s">
        <v>332</v>
      </c>
      <c r="C300" s="219">
        <v>11</v>
      </c>
      <c r="D300" s="266" t="s">
        <v>265</v>
      </c>
      <c r="E300" s="329" t="s">
        <v>125</v>
      </c>
      <c r="F300" s="190">
        <v>40</v>
      </c>
      <c r="G300" s="190" t="s">
        <v>47</v>
      </c>
      <c r="H300" s="190"/>
      <c r="I300" s="190"/>
      <c r="J300" s="190"/>
      <c r="K300" s="190"/>
      <c r="L300" s="190"/>
      <c r="M300" s="190"/>
      <c r="N300" s="192"/>
      <c r="O300" s="192"/>
      <c r="P300" s="193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  <c r="AA300" s="193">
        <v>2</v>
      </c>
      <c r="AB300" s="192"/>
      <c r="AC300" s="193">
        <f>ROUND(F300/10*0.5*5,0)</f>
        <v>10</v>
      </c>
      <c r="AD300" s="192"/>
      <c r="AE300" s="194"/>
      <c r="AF300" s="195">
        <f t="shared" si="40"/>
        <v>12</v>
      </c>
      <c r="AG300" s="197"/>
      <c r="AH300" s="196"/>
      <c r="AI300" s="196"/>
      <c r="AJ300" s="196"/>
      <c r="AK300" s="196"/>
      <c r="AL300" s="196"/>
      <c r="AM300" s="196"/>
      <c r="AN300" s="196"/>
      <c r="AO300" s="196"/>
      <c r="AP300" s="196"/>
      <c r="AQ300" s="196"/>
      <c r="AR300" s="196"/>
      <c r="AS300" s="196"/>
      <c r="AT300" s="196"/>
      <c r="AU300" s="196"/>
      <c r="AV300" s="196"/>
      <c r="AW300" s="196"/>
      <c r="AX300" s="196"/>
      <c r="AY300" s="196"/>
      <c r="AZ300" s="196"/>
      <c r="BA300" s="196"/>
      <c r="BB300" s="196"/>
      <c r="BC300" s="196"/>
      <c r="BD300" s="196"/>
      <c r="BE300" s="196"/>
      <c r="BF300" s="196"/>
      <c r="BG300" s="196"/>
      <c r="BH300" s="202"/>
      <c r="BI300" s="196"/>
      <c r="BJ300" s="196"/>
      <c r="BK300" s="196"/>
      <c r="BL300" s="196"/>
      <c r="BM300" s="196"/>
      <c r="BN300" s="196"/>
      <c r="BO300" s="196"/>
      <c r="BP300" s="196"/>
      <c r="BQ300" s="196"/>
      <c r="BR300" s="196"/>
      <c r="BS300" s="196"/>
      <c r="BT300" s="202"/>
      <c r="BU300" s="196"/>
      <c r="BV300" s="196"/>
      <c r="BW300" s="196"/>
      <c r="BX300" s="197"/>
      <c r="BY300" s="197"/>
      <c r="BZ300" s="196"/>
      <c r="CA300" s="202"/>
      <c r="CB300" s="202"/>
      <c r="CC300" s="202"/>
      <c r="CD300" s="202"/>
      <c r="CE300" s="202"/>
      <c r="CF300" s="202"/>
      <c r="CG300" s="202">
        <f>AF300</f>
        <v>12</v>
      </c>
      <c r="CH300" s="202"/>
      <c r="CI300" s="202"/>
      <c r="CJ300" s="202"/>
      <c r="CK300" s="203"/>
      <c r="CL300" s="79" t="b">
        <f t="shared" si="41"/>
        <v>1</v>
      </c>
      <c r="CN300" s="389">
        <f t="shared" si="42"/>
        <v>0</v>
      </c>
    </row>
    <row r="301" spans="1:92" s="280" customFormat="1" ht="10.5" customHeight="1">
      <c r="A301" s="363" t="s">
        <v>331</v>
      </c>
      <c r="B301" s="286" t="s">
        <v>332</v>
      </c>
      <c r="C301" s="218"/>
      <c r="D301" s="325"/>
      <c r="E301" s="225" t="s">
        <v>190</v>
      </c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405"/>
      <c r="AD301" s="80"/>
      <c r="AE301" s="124"/>
      <c r="AF301" s="127"/>
      <c r="AG301" s="276"/>
      <c r="AH301" s="277"/>
      <c r="AI301" s="277"/>
      <c r="AJ301" s="277"/>
      <c r="AK301" s="277"/>
      <c r="AL301" s="277"/>
      <c r="AM301" s="277"/>
      <c r="AN301" s="277"/>
      <c r="AO301" s="277"/>
      <c r="AP301" s="277"/>
      <c r="AQ301" s="277"/>
      <c r="AR301" s="277"/>
      <c r="AS301" s="277"/>
      <c r="AT301" s="277"/>
      <c r="AU301" s="277"/>
      <c r="AV301" s="277"/>
      <c r="AW301" s="277"/>
      <c r="AX301" s="277"/>
      <c r="AY301" s="277"/>
      <c r="AZ301" s="277"/>
      <c r="BA301" s="277"/>
      <c r="BB301" s="277"/>
      <c r="BC301" s="277"/>
      <c r="BD301" s="277"/>
      <c r="BE301" s="277"/>
      <c r="BF301" s="277"/>
      <c r="BG301" s="277"/>
      <c r="BH301" s="277"/>
      <c r="BI301" s="277"/>
      <c r="BJ301" s="277"/>
      <c r="BK301" s="277"/>
      <c r="BL301" s="277"/>
      <c r="BM301" s="277"/>
      <c r="BN301" s="277"/>
      <c r="BO301" s="277"/>
      <c r="BP301" s="277"/>
      <c r="BQ301" s="277"/>
      <c r="BR301" s="277"/>
      <c r="BS301" s="277"/>
      <c r="BT301" s="277"/>
      <c r="BU301" s="277"/>
      <c r="BV301" s="277"/>
      <c r="BW301" s="277"/>
      <c r="BX301" s="277"/>
      <c r="BY301" s="277"/>
      <c r="BZ301" s="277"/>
      <c r="CA301" s="277"/>
      <c r="CB301" s="277"/>
      <c r="CC301" s="277"/>
      <c r="CD301" s="277"/>
      <c r="CE301" s="277"/>
      <c r="CF301" s="277"/>
      <c r="CG301" s="313"/>
      <c r="CH301" s="277"/>
      <c r="CI301" s="277"/>
      <c r="CJ301" s="277"/>
      <c r="CK301" s="278"/>
      <c r="CL301" s="79" t="b">
        <f t="shared" si="41"/>
        <v>1</v>
      </c>
      <c r="CN301" s="389">
        <f t="shared" si="42"/>
        <v>0</v>
      </c>
    </row>
    <row r="302" spans="1:92" ht="10.5" customHeight="1">
      <c r="A302" s="363" t="s">
        <v>331</v>
      </c>
      <c r="B302" s="286" t="s">
        <v>332</v>
      </c>
      <c r="C302" s="183">
        <v>1</v>
      </c>
      <c r="D302" s="224" t="s">
        <v>116</v>
      </c>
      <c r="E302" s="330" t="s">
        <v>190</v>
      </c>
      <c r="F302" s="166">
        <v>35</v>
      </c>
      <c r="G302" s="166" t="s">
        <v>105</v>
      </c>
      <c r="H302" s="166"/>
      <c r="I302" s="82"/>
      <c r="J302" s="166">
        <v>40</v>
      </c>
      <c r="K302" s="166">
        <v>40</v>
      </c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61"/>
      <c r="X302" s="61"/>
      <c r="Y302" s="61"/>
      <c r="Z302" s="61"/>
      <c r="AA302" s="61"/>
      <c r="AB302" s="61"/>
      <c r="AC302" s="61"/>
      <c r="AD302" s="61"/>
      <c r="AE302" s="125"/>
      <c r="AF302" s="128">
        <f aca="true" t="shared" si="47" ref="AF302:AF365">SUM(I302,K302,M302:AE302)</f>
        <v>40</v>
      </c>
      <c r="AG302" s="126"/>
      <c r="AH302" s="60"/>
      <c r="AI302" s="60"/>
      <c r="AJ302" s="60"/>
      <c r="AK302" s="60"/>
      <c r="AL302" s="60"/>
      <c r="AM302" s="60"/>
      <c r="AN302" s="60"/>
      <c r="AO302" s="60"/>
      <c r="AP302" s="60">
        <f>AF302</f>
        <v>40</v>
      </c>
      <c r="AQ302" s="126"/>
      <c r="AR302" s="126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189"/>
      <c r="CL302" s="79" t="b">
        <f t="shared" si="41"/>
        <v>1</v>
      </c>
      <c r="CN302" s="389">
        <f t="shared" si="42"/>
        <v>1.25</v>
      </c>
    </row>
    <row r="303" spans="1:92" ht="10.5" customHeight="1">
      <c r="A303" s="363" t="s">
        <v>331</v>
      </c>
      <c r="B303" s="286" t="s">
        <v>332</v>
      </c>
      <c r="C303" s="183">
        <v>2</v>
      </c>
      <c r="D303" s="224" t="s">
        <v>117</v>
      </c>
      <c r="E303" s="330" t="s">
        <v>190</v>
      </c>
      <c r="F303" s="166">
        <v>35</v>
      </c>
      <c r="G303" s="166" t="s">
        <v>105</v>
      </c>
      <c r="H303" s="166"/>
      <c r="I303" s="82"/>
      <c r="J303" s="166">
        <v>60</v>
      </c>
      <c r="K303" s="166">
        <v>60</v>
      </c>
      <c r="L303" s="166"/>
      <c r="M303" s="166"/>
      <c r="N303" s="61"/>
      <c r="O303" s="61"/>
      <c r="P303" s="64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125"/>
      <c r="AF303" s="128">
        <f>SUM(I303,K303,M303:AE303)</f>
        <v>60</v>
      </c>
      <c r="AG303" s="126"/>
      <c r="AH303" s="60"/>
      <c r="AI303" s="60"/>
      <c r="AJ303" s="60"/>
      <c r="AK303" s="60"/>
      <c r="AL303" s="60"/>
      <c r="AM303" s="60"/>
      <c r="AN303" s="60"/>
      <c r="AO303" s="60"/>
      <c r="AP303" s="60"/>
      <c r="AQ303" s="126"/>
      <c r="AR303" s="126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>
        <f>AF303</f>
        <v>60</v>
      </c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189"/>
      <c r="CL303" s="79" t="b">
        <f t="shared" si="41"/>
        <v>1</v>
      </c>
      <c r="CN303" s="389">
        <f t="shared" si="42"/>
        <v>1.875</v>
      </c>
    </row>
    <row r="304" spans="1:92" ht="10.5" customHeight="1">
      <c r="A304" s="363" t="s">
        <v>331</v>
      </c>
      <c r="B304" s="286" t="s">
        <v>332</v>
      </c>
      <c r="C304" s="183">
        <v>3</v>
      </c>
      <c r="D304" s="224" t="s">
        <v>110</v>
      </c>
      <c r="E304" s="330" t="s">
        <v>190</v>
      </c>
      <c r="F304" s="166">
        <v>35</v>
      </c>
      <c r="G304" s="166" t="s">
        <v>105</v>
      </c>
      <c r="H304" s="166"/>
      <c r="I304" s="82"/>
      <c r="J304" s="166">
        <v>40</v>
      </c>
      <c r="K304" s="166">
        <v>40</v>
      </c>
      <c r="L304" s="166"/>
      <c r="M304" s="166"/>
      <c r="N304" s="61"/>
      <c r="O304" s="61"/>
      <c r="P304" s="64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125"/>
      <c r="AF304" s="128">
        <f t="shared" si="47"/>
        <v>40</v>
      </c>
      <c r="AG304" s="126"/>
      <c r="AH304" s="60">
        <f>AF304</f>
        <v>40</v>
      </c>
      <c r="AI304" s="60"/>
      <c r="AJ304" s="60"/>
      <c r="AK304" s="60"/>
      <c r="AL304" s="60"/>
      <c r="AM304" s="60"/>
      <c r="AN304" s="60"/>
      <c r="AO304" s="60"/>
      <c r="AP304" s="60"/>
      <c r="AQ304" s="126"/>
      <c r="AR304" s="126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189"/>
      <c r="CL304" s="79" t="b">
        <f t="shared" si="41"/>
        <v>1</v>
      </c>
      <c r="CN304" s="389">
        <f t="shared" si="42"/>
        <v>1.25</v>
      </c>
    </row>
    <row r="305" spans="1:92" ht="10.5" customHeight="1">
      <c r="A305" s="363" t="s">
        <v>331</v>
      </c>
      <c r="B305" s="286" t="s">
        <v>332</v>
      </c>
      <c r="C305" s="183">
        <v>4</v>
      </c>
      <c r="D305" s="224" t="s">
        <v>134</v>
      </c>
      <c r="E305" s="330" t="s">
        <v>190</v>
      </c>
      <c r="F305" s="166">
        <v>35</v>
      </c>
      <c r="G305" s="166" t="s">
        <v>105</v>
      </c>
      <c r="H305" s="166"/>
      <c r="I305" s="82"/>
      <c r="J305" s="166">
        <v>20</v>
      </c>
      <c r="K305" s="166">
        <v>20</v>
      </c>
      <c r="L305" s="166"/>
      <c r="M305" s="166"/>
      <c r="N305" s="61"/>
      <c r="O305" s="61"/>
      <c r="P305" s="64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125"/>
      <c r="AF305" s="128">
        <f t="shared" si="47"/>
        <v>20</v>
      </c>
      <c r="AG305" s="126"/>
      <c r="AH305" s="60"/>
      <c r="AI305" s="60"/>
      <c r="AJ305" s="60"/>
      <c r="AK305" s="60"/>
      <c r="AL305" s="60"/>
      <c r="AM305" s="60"/>
      <c r="AN305" s="60"/>
      <c r="AO305" s="60"/>
      <c r="AP305" s="60"/>
      <c r="AQ305" s="126"/>
      <c r="AR305" s="126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>
        <f>AF305</f>
        <v>20</v>
      </c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189"/>
      <c r="CL305" s="79" t="b">
        <f t="shared" si="41"/>
        <v>1</v>
      </c>
      <c r="CN305" s="389">
        <f t="shared" si="42"/>
        <v>0.625</v>
      </c>
    </row>
    <row r="306" spans="1:92" ht="10.5" customHeight="1">
      <c r="A306" s="363" t="s">
        <v>331</v>
      </c>
      <c r="B306" s="286" t="s">
        <v>332</v>
      </c>
      <c r="C306" s="183">
        <v>5</v>
      </c>
      <c r="D306" s="223" t="s">
        <v>118</v>
      </c>
      <c r="E306" s="330" t="s">
        <v>190</v>
      </c>
      <c r="F306" s="166">
        <v>35</v>
      </c>
      <c r="G306" s="166" t="s">
        <v>105</v>
      </c>
      <c r="H306" s="166"/>
      <c r="I306" s="82"/>
      <c r="J306" s="166">
        <v>40</v>
      </c>
      <c r="K306" s="166">
        <v>80</v>
      </c>
      <c r="L306" s="166"/>
      <c r="M306" s="166"/>
      <c r="N306" s="61"/>
      <c r="O306" s="61"/>
      <c r="P306" s="64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125"/>
      <c r="AF306" s="128">
        <f t="shared" si="47"/>
        <v>80</v>
      </c>
      <c r="AG306" s="126"/>
      <c r="AH306" s="60"/>
      <c r="AI306" s="60"/>
      <c r="AJ306" s="60"/>
      <c r="AK306" s="60"/>
      <c r="AL306" s="60"/>
      <c r="AM306" s="60"/>
      <c r="AN306" s="60"/>
      <c r="AO306" s="60"/>
      <c r="AP306" s="60"/>
      <c r="AQ306" s="126"/>
      <c r="AR306" s="126"/>
      <c r="AS306" s="60"/>
      <c r="AT306" s="60"/>
      <c r="AU306" s="60"/>
      <c r="AV306" s="60"/>
      <c r="AW306" s="60"/>
      <c r="AX306" s="60"/>
      <c r="AY306" s="60"/>
      <c r="AZ306" s="83">
        <f>AF306/2</f>
        <v>40</v>
      </c>
      <c r="BA306" s="60"/>
      <c r="BB306" s="60"/>
      <c r="BC306" s="60"/>
      <c r="BD306" s="60"/>
      <c r="BE306" s="83">
        <f>AF306/2</f>
        <v>40</v>
      </c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189"/>
      <c r="CL306" s="79" t="b">
        <f t="shared" si="41"/>
        <v>1</v>
      </c>
      <c r="CN306" s="389">
        <f t="shared" si="42"/>
        <v>2.5</v>
      </c>
    </row>
    <row r="307" spans="1:92" ht="10.5" customHeight="1">
      <c r="A307" s="363" t="s">
        <v>331</v>
      </c>
      <c r="B307" s="286" t="s">
        <v>332</v>
      </c>
      <c r="C307" s="183">
        <v>6</v>
      </c>
      <c r="D307" s="224" t="s">
        <v>179</v>
      </c>
      <c r="E307" s="330" t="s">
        <v>190</v>
      </c>
      <c r="F307" s="166">
        <v>35</v>
      </c>
      <c r="G307" s="166" t="s">
        <v>105</v>
      </c>
      <c r="H307" s="166"/>
      <c r="I307" s="82"/>
      <c r="J307" s="166">
        <v>60</v>
      </c>
      <c r="K307" s="166">
        <v>60</v>
      </c>
      <c r="L307" s="166"/>
      <c r="M307" s="166"/>
      <c r="N307" s="61"/>
      <c r="O307" s="61"/>
      <c r="P307" s="64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125"/>
      <c r="AF307" s="128">
        <f t="shared" si="47"/>
        <v>60</v>
      </c>
      <c r="AG307" s="126">
        <f>AF307</f>
        <v>60</v>
      </c>
      <c r="AH307" s="60"/>
      <c r="AI307" s="60"/>
      <c r="AJ307" s="60"/>
      <c r="AK307" s="60"/>
      <c r="AL307" s="60"/>
      <c r="AM307" s="60"/>
      <c r="AN307" s="60"/>
      <c r="AO307" s="60"/>
      <c r="AP307" s="60"/>
      <c r="AQ307" s="126"/>
      <c r="AR307" s="126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189"/>
      <c r="CL307" s="79" t="b">
        <f t="shared" si="41"/>
        <v>1</v>
      </c>
      <c r="CN307" s="389">
        <f t="shared" si="42"/>
        <v>1.875</v>
      </c>
    </row>
    <row r="308" spans="1:92" ht="10.5" customHeight="1">
      <c r="A308" s="363" t="s">
        <v>331</v>
      </c>
      <c r="B308" s="286" t="s">
        <v>332</v>
      </c>
      <c r="C308" s="183">
        <v>7</v>
      </c>
      <c r="D308" s="224" t="s">
        <v>119</v>
      </c>
      <c r="E308" s="330" t="s">
        <v>190</v>
      </c>
      <c r="F308" s="166">
        <v>35</v>
      </c>
      <c r="G308" s="166" t="s">
        <v>105</v>
      </c>
      <c r="H308" s="166"/>
      <c r="I308" s="82"/>
      <c r="J308" s="166">
        <v>40</v>
      </c>
      <c r="K308" s="166">
        <v>40</v>
      </c>
      <c r="L308" s="166"/>
      <c r="M308" s="166"/>
      <c r="N308" s="61"/>
      <c r="O308" s="61"/>
      <c r="P308" s="64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125"/>
      <c r="AF308" s="128">
        <f t="shared" si="47"/>
        <v>40</v>
      </c>
      <c r="AG308" s="126"/>
      <c r="AH308" s="60"/>
      <c r="AI308" s="60"/>
      <c r="AJ308" s="60"/>
      <c r="AK308" s="60"/>
      <c r="AL308" s="60"/>
      <c r="AM308" s="60"/>
      <c r="AN308" s="60"/>
      <c r="AO308" s="60"/>
      <c r="AP308" s="60"/>
      <c r="AQ308" s="126"/>
      <c r="AR308" s="126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>
        <f>AF308</f>
        <v>40</v>
      </c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189"/>
      <c r="CL308" s="79" t="b">
        <f t="shared" si="41"/>
        <v>1</v>
      </c>
      <c r="CN308" s="389">
        <f t="shared" si="42"/>
        <v>1.25</v>
      </c>
    </row>
    <row r="309" spans="1:92" ht="10.5" customHeight="1">
      <c r="A309" s="363" t="s">
        <v>331</v>
      </c>
      <c r="B309" s="286" t="s">
        <v>332</v>
      </c>
      <c r="C309" s="183">
        <v>8</v>
      </c>
      <c r="D309" s="224" t="s">
        <v>159</v>
      </c>
      <c r="E309" s="330" t="s">
        <v>190</v>
      </c>
      <c r="F309" s="166">
        <v>35</v>
      </c>
      <c r="G309" s="166" t="s">
        <v>105</v>
      </c>
      <c r="H309" s="166"/>
      <c r="I309" s="82"/>
      <c r="J309" s="166">
        <v>100</v>
      </c>
      <c r="K309" s="166">
        <v>100</v>
      </c>
      <c r="L309" s="166"/>
      <c r="M309" s="166"/>
      <c r="N309" s="61"/>
      <c r="O309" s="61"/>
      <c r="P309" s="64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125"/>
      <c r="AF309" s="128">
        <f t="shared" si="47"/>
        <v>100</v>
      </c>
      <c r="AG309" s="126"/>
      <c r="AH309" s="60"/>
      <c r="AI309" s="60"/>
      <c r="AJ309" s="60"/>
      <c r="AK309" s="60"/>
      <c r="AL309" s="60"/>
      <c r="AM309" s="60"/>
      <c r="AN309" s="60"/>
      <c r="AO309" s="60"/>
      <c r="AP309" s="60"/>
      <c r="AQ309" s="126"/>
      <c r="AR309" s="126"/>
      <c r="AS309" s="60"/>
      <c r="AT309" s="60"/>
      <c r="AU309" s="60"/>
      <c r="AV309" s="60">
        <f>AF309</f>
        <v>100</v>
      </c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189"/>
      <c r="CL309" s="79" t="b">
        <f t="shared" si="41"/>
        <v>1</v>
      </c>
      <c r="CN309" s="389">
        <f t="shared" si="42"/>
        <v>3.125</v>
      </c>
    </row>
    <row r="310" spans="1:92" ht="10.5" customHeight="1">
      <c r="A310" s="363" t="s">
        <v>331</v>
      </c>
      <c r="B310" s="286" t="s">
        <v>332</v>
      </c>
      <c r="C310" s="183">
        <v>9</v>
      </c>
      <c r="D310" s="226" t="s">
        <v>160</v>
      </c>
      <c r="E310" s="330" t="s">
        <v>190</v>
      </c>
      <c r="F310" s="166">
        <v>35</v>
      </c>
      <c r="G310" s="166" t="s">
        <v>105</v>
      </c>
      <c r="H310" s="166"/>
      <c r="I310" s="82"/>
      <c r="J310" s="166">
        <v>80</v>
      </c>
      <c r="K310" s="166">
        <v>80</v>
      </c>
      <c r="L310" s="166"/>
      <c r="M310" s="166"/>
      <c r="N310" s="61"/>
      <c r="O310" s="61"/>
      <c r="P310" s="64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125"/>
      <c r="AF310" s="128">
        <f t="shared" si="47"/>
        <v>80</v>
      </c>
      <c r="AG310" s="126"/>
      <c r="AH310" s="60"/>
      <c r="AI310" s="60"/>
      <c r="AJ310" s="60"/>
      <c r="AK310" s="60"/>
      <c r="AL310" s="60"/>
      <c r="AM310" s="60"/>
      <c r="AN310" s="60"/>
      <c r="AO310" s="60"/>
      <c r="AP310" s="60"/>
      <c r="AQ310" s="126"/>
      <c r="AR310" s="126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83">
        <v>80</v>
      </c>
      <c r="BT310" s="83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189"/>
      <c r="CL310" s="79" t="b">
        <f t="shared" si="41"/>
        <v>1</v>
      </c>
      <c r="CN310" s="389">
        <f t="shared" si="42"/>
        <v>2.5</v>
      </c>
    </row>
    <row r="311" spans="1:92" ht="10.5" customHeight="1">
      <c r="A311" s="363" t="s">
        <v>331</v>
      </c>
      <c r="B311" s="286" t="s">
        <v>332</v>
      </c>
      <c r="C311" s="183">
        <v>10</v>
      </c>
      <c r="D311" s="224" t="s">
        <v>120</v>
      </c>
      <c r="E311" s="330" t="s">
        <v>190</v>
      </c>
      <c r="F311" s="166">
        <v>35</v>
      </c>
      <c r="G311" s="166" t="s">
        <v>105</v>
      </c>
      <c r="H311" s="166"/>
      <c r="I311" s="82"/>
      <c r="J311" s="166">
        <v>40</v>
      </c>
      <c r="K311" s="166">
        <v>40</v>
      </c>
      <c r="L311" s="166"/>
      <c r="M311" s="166"/>
      <c r="N311" s="61"/>
      <c r="O311" s="61"/>
      <c r="P311" s="64"/>
      <c r="Q311" s="61"/>
      <c r="R311" s="61"/>
      <c r="S311" s="61"/>
      <c r="T311" s="61"/>
      <c r="U311" s="64"/>
      <c r="V311" s="61"/>
      <c r="W311" s="61"/>
      <c r="X311" s="61"/>
      <c r="Y311" s="61"/>
      <c r="Z311" s="61"/>
      <c r="AA311" s="61"/>
      <c r="AB311" s="61"/>
      <c r="AC311" s="61"/>
      <c r="AD311" s="61"/>
      <c r="AE311" s="125"/>
      <c r="AF311" s="128">
        <f t="shared" si="47"/>
        <v>40</v>
      </c>
      <c r="AG311" s="126"/>
      <c r="AH311" s="60"/>
      <c r="AI311" s="60"/>
      <c r="AJ311" s="60"/>
      <c r="AK311" s="60"/>
      <c r="AL311" s="60"/>
      <c r="AM311" s="60"/>
      <c r="AN311" s="60"/>
      <c r="AO311" s="60"/>
      <c r="AP311" s="60"/>
      <c r="AQ311" s="126"/>
      <c r="AR311" s="126"/>
      <c r="AS311" s="83">
        <f>AF311</f>
        <v>40</v>
      </c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189"/>
      <c r="CL311" s="79" t="b">
        <f t="shared" si="41"/>
        <v>1</v>
      </c>
      <c r="CN311" s="389">
        <f t="shared" si="42"/>
        <v>1.25</v>
      </c>
    </row>
    <row r="312" spans="1:92" ht="10.5" customHeight="1">
      <c r="A312" s="363" t="s">
        <v>331</v>
      </c>
      <c r="B312" s="286" t="s">
        <v>332</v>
      </c>
      <c r="C312" s="183">
        <v>11</v>
      </c>
      <c r="D312" s="224" t="s">
        <v>123</v>
      </c>
      <c r="E312" s="330" t="s">
        <v>190</v>
      </c>
      <c r="F312" s="166">
        <v>35</v>
      </c>
      <c r="G312" s="166" t="s">
        <v>105</v>
      </c>
      <c r="H312" s="166"/>
      <c r="I312" s="82"/>
      <c r="J312" s="166">
        <v>60</v>
      </c>
      <c r="K312" s="166">
        <v>60</v>
      </c>
      <c r="L312" s="166"/>
      <c r="M312" s="166"/>
      <c r="N312" s="61"/>
      <c r="O312" s="61"/>
      <c r="P312" s="64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125"/>
      <c r="AF312" s="128">
        <f t="shared" si="47"/>
        <v>60</v>
      </c>
      <c r="AG312" s="126"/>
      <c r="AH312" s="60"/>
      <c r="AI312" s="60"/>
      <c r="AJ312" s="60"/>
      <c r="AK312" s="60"/>
      <c r="AL312" s="60"/>
      <c r="AM312" s="60"/>
      <c r="AN312" s="60"/>
      <c r="AO312" s="60"/>
      <c r="AP312" s="60"/>
      <c r="AQ312" s="126"/>
      <c r="AR312" s="126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>
        <f>AF312</f>
        <v>60</v>
      </c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189"/>
      <c r="CL312" s="79" t="b">
        <f t="shared" si="41"/>
        <v>1</v>
      </c>
      <c r="CN312" s="389">
        <f t="shared" si="42"/>
        <v>1.875</v>
      </c>
    </row>
    <row r="313" spans="1:92" ht="10.5" customHeight="1">
      <c r="A313" s="363" t="s">
        <v>331</v>
      </c>
      <c r="B313" s="286" t="s">
        <v>332</v>
      </c>
      <c r="C313" s="183">
        <v>12</v>
      </c>
      <c r="D313" s="224" t="s">
        <v>121</v>
      </c>
      <c r="E313" s="351" t="s">
        <v>190</v>
      </c>
      <c r="F313" s="166">
        <v>35</v>
      </c>
      <c r="G313" s="166" t="s">
        <v>105</v>
      </c>
      <c r="H313" s="166"/>
      <c r="I313" s="82"/>
      <c r="J313" s="166">
        <v>40</v>
      </c>
      <c r="K313" s="166">
        <v>40</v>
      </c>
      <c r="L313" s="166"/>
      <c r="M313" s="166"/>
      <c r="N313" s="61"/>
      <c r="O313" s="61"/>
      <c r="P313" s="64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125"/>
      <c r="AF313" s="128">
        <f t="shared" si="47"/>
        <v>40</v>
      </c>
      <c r="AG313" s="126"/>
      <c r="AH313" s="60"/>
      <c r="AI313" s="60"/>
      <c r="AJ313" s="60"/>
      <c r="AK313" s="60"/>
      <c r="AL313" s="60"/>
      <c r="AM313" s="60"/>
      <c r="AN313" s="60">
        <f>AF313</f>
        <v>40</v>
      </c>
      <c r="AO313" s="60"/>
      <c r="AP313" s="60"/>
      <c r="AQ313" s="126"/>
      <c r="AR313" s="126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189"/>
      <c r="CL313" s="79" t="b">
        <f t="shared" si="41"/>
        <v>1</v>
      </c>
      <c r="CN313" s="389">
        <f t="shared" si="42"/>
        <v>1.25</v>
      </c>
    </row>
    <row r="314" spans="1:92" ht="10.5" customHeight="1">
      <c r="A314" s="363" t="s">
        <v>331</v>
      </c>
      <c r="B314" s="286" t="s">
        <v>332</v>
      </c>
      <c r="C314" s="183">
        <v>13</v>
      </c>
      <c r="D314" s="224" t="s">
        <v>84</v>
      </c>
      <c r="E314" s="351" t="s">
        <v>190</v>
      </c>
      <c r="F314" s="166">
        <v>35</v>
      </c>
      <c r="G314" s="166" t="s">
        <v>105</v>
      </c>
      <c r="H314" s="166"/>
      <c r="I314" s="84"/>
      <c r="J314" s="166">
        <v>60</v>
      </c>
      <c r="K314" s="166">
        <v>60</v>
      </c>
      <c r="L314" s="166"/>
      <c r="M314" s="166"/>
      <c r="N314" s="61"/>
      <c r="O314" s="61"/>
      <c r="P314" s="64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125"/>
      <c r="AF314" s="128">
        <f t="shared" si="47"/>
        <v>60</v>
      </c>
      <c r="AG314" s="126"/>
      <c r="AH314" s="60"/>
      <c r="AI314" s="60"/>
      <c r="AJ314" s="60"/>
      <c r="AK314" s="60"/>
      <c r="AL314" s="60"/>
      <c r="AM314" s="60"/>
      <c r="AN314" s="60">
        <f>AF314</f>
        <v>60</v>
      </c>
      <c r="AO314" s="60"/>
      <c r="AP314" s="60"/>
      <c r="AQ314" s="126"/>
      <c r="AR314" s="126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189"/>
      <c r="CL314" s="79" t="b">
        <f t="shared" si="41"/>
        <v>1</v>
      </c>
      <c r="CN314" s="389">
        <f t="shared" si="42"/>
        <v>1.875</v>
      </c>
    </row>
    <row r="315" spans="1:92" ht="10.5" customHeight="1">
      <c r="A315" s="363" t="s">
        <v>331</v>
      </c>
      <c r="B315" s="286" t="s">
        <v>332</v>
      </c>
      <c r="C315" s="183">
        <v>14</v>
      </c>
      <c r="D315" s="222" t="s">
        <v>111</v>
      </c>
      <c r="E315" s="351" t="s">
        <v>190</v>
      </c>
      <c r="F315" s="166">
        <v>35</v>
      </c>
      <c r="G315" s="166" t="s">
        <v>105</v>
      </c>
      <c r="H315" s="166"/>
      <c r="I315" s="88"/>
      <c r="J315" s="166">
        <v>40</v>
      </c>
      <c r="K315" s="166">
        <v>40</v>
      </c>
      <c r="L315" s="166"/>
      <c r="M315" s="166"/>
      <c r="N315" s="61"/>
      <c r="O315" s="61"/>
      <c r="P315" s="64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125"/>
      <c r="AF315" s="128">
        <f t="shared" si="47"/>
        <v>40</v>
      </c>
      <c r="AG315" s="126"/>
      <c r="AH315" s="60">
        <f>AF315</f>
        <v>40</v>
      </c>
      <c r="AI315" s="60"/>
      <c r="AJ315" s="60"/>
      <c r="AK315" s="60"/>
      <c r="AL315" s="60"/>
      <c r="AM315" s="60"/>
      <c r="AN315" s="60"/>
      <c r="AO315" s="60"/>
      <c r="AP315" s="60"/>
      <c r="AQ315" s="126"/>
      <c r="AR315" s="126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189"/>
      <c r="CL315" s="79" t="b">
        <f t="shared" si="41"/>
        <v>1</v>
      </c>
      <c r="CN315" s="389">
        <f t="shared" si="42"/>
        <v>1.25</v>
      </c>
    </row>
    <row r="316" spans="1:92" s="280" customFormat="1" ht="10.5" customHeight="1">
      <c r="A316" s="363" t="s">
        <v>331</v>
      </c>
      <c r="B316" s="286" t="s">
        <v>332</v>
      </c>
      <c r="C316" s="218"/>
      <c r="D316" s="225"/>
      <c r="E316" s="352" t="s">
        <v>192</v>
      </c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124"/>
      <c r="AF316" s="127"/>
      <c r="AG316" s="276"/>
      <c r="AH316" s="277"/>
      <c r="AI316" s="277"/>
      <c r="AJ316" s="277"/>
      <c r="AK316" s="277"/>
      <c r="AL316" s="277"/>
      <c r="AM316" s="277"/>
      <c r="AN316" s="277"/>
      <c r="AO316" s="277"/>
      <c r="AP316" s="277"/>
      <c r="AQ316" s="277"/>
      <c r="AR316" s="277"/>
      <c r="AS316" s="277"/>
      <c r="AT316" s="277"/>
      <c r="AU316" s="277"/>
      <c r="AV316" s="277"/>
      <c r="AW316" s="277"/>
      <c r="AX316" s="277"/>
      <c r="AY316" s="277"/>
      <c r="AZ316" s="277"/>
      <c r="BA316" s="277"/>
      <c r="BB316" s="277"/>
      <c r="BC316" s="277"/>
      <c r="BD316" s="277"/>
      <c r="BE316" s="277"/>
      <c r="BF316" s="277"/>
      <c r="BG316" s="277"/>
      <c r="BH316" s="277"/>
      <c r="BI316" s="277"/>
      <c r="BJ316" s="277"/>
      <c r="BK316" s="277"/>
      <c r="BL316" s="277"/>
      <c r="BM316" s="277"/>
      <c r="BN316" s="277"/>
      <c r="BO316" s="277"/>
      <c r="BP316" s="277"/>
      <c r="BQ316" s="277"/>
      <c r="BR316" s="277"/>
      <c r="BS316" s="277"/>
      <c r="BT316" s="277"/>
      <c r="BU316" s="277"/>
      <c r="BV316" s="277"/>
      <c r="BW316" s="277"/>
      <c r="BX316" s="277"/>
      <c r="BY316" s="277"/>
      <c r="BZ316" s="277"/>
      <c r="CA316" s="277"/>
      <c r="CB316" s="277"/>
      <c r="CC316" s="277"/>
      <c r="CD316" s="277"/>
      <c r="CE316" s="277"/>
      <c r="CF316" s="277"/>
      <c r="CG316" s="277"/>
      <c r="CH316" s="277"/>
      <c r="CI316" s="277"/>
      <c r="CJ316" s="277"/>
      <c r="CK316" s="278"/>
      <c r="CL316" s="79" t="b">
        <f t="shared" si="41"/>
        <v>1</v>
      </c>
      <c r="CN316" s="389">
        <f t="shared" si="42"/>
        <v>0</v>
      </c>
    </row>
    <row r="317" spans="1:92" ht="10.5" customHeight="1">
      <c r="A317" s="363" t="s">
        <v>331</v>
      </c>
      <c r="B317" s="286" t="s">
        <v>332</v>
      </c>
      <c r="C317" s="183">
        <v>1</v>
      </c>
      <c r="D317" s="224" t="s">
        <v>116</v>
      </c>
      <c r="E317" s="351" t="s">
        <v>192</v>
      </c>
      <c r="F317" s="166">
        <v>25</v>
      </c>
      <c r="G317" s="166" t="s">
        <v>105</v>
      </c>
      <c r="H317" s="166"/>
      <c r="I317" s="82"/>
      <c r="J317" s="166">
        <v>40</v>
      </c>
      <c r="K317" s="166">
        <v>40</v>
      </c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61"/>
      <c r="X317" s="61"/>
      <c r="Y317" s="61"/>
      <c r="Z317" s="61"/>
      <c r="AA317" s="61"/>
      <c r="AB317" s="61"/>
      <c r="AC317" s="61"/>
      <c r="AD317" s="61"/>
      <c r="AE317" s="125"/>
      <c r="AF317" s="128">
        <f t="shared" si="47"/>
        <v>40</v>
      </c>
      <c r="AG317" s="126"/>
      <c r="AH317" s="60"/>
      <c r="AI317" s="60"/>
      <c r="AJ317" s="60"/>
      <c r="AK317" s="60"/>
      <c r="AL317" s="60"/>
      <c r="AM317" s="60"/>
      <c r="AN317" s="60"/>
      <c r="AO317" s="60"/>
      <c r="AP317" s="60"/>
      <c r="AQ317" s="126"/>
      <c r="AR317" s="126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>
        <f>AF317</f>
        <v>40</v>
      </c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189"/>
      <c r="CL317" s="79" t="b">
        <f t="shared" si="41"/>
        <v>1</v>
      </c>
      <c r="CN317" s="389">
        <f t="shared" si="42"/>
        <v>1.25</v>
      </c>
    </row>
    <row r="318" spans="1:92" ht="10.5" customHeight="1">
      <c r="A318" s="363" t="s">
        <v>331</v>
      </c>
      <c r="B318" s="286" t="s">
        <v>332</v>
      </c>
      <c r="C318" s="183">
        <v>2</v>
      </c>
      <c r="D318" s="224" t="s">
        <v>117</v>
      </c>
      <c r="E318" s="351" t="s">
        <v>192</v>
      </c>
      <c r="F318" s="166">
        <v>25</v>
      </c>
      <c r="G318" s="166" t="s">
        <v>105</v>
      </c>
      <c r="H318" s="166"/>
      <c r="I318" s="82"/>
      <c r="J318" s="166">
        <v>60</v>
      </c>
      <c r="K318" s="166">
        <v>60</v>
      </c>
      <c r="L318" s="166"/>
      <c r="M318" s="166"/>
      <c r="N318" s="61"/>
      <c r="O318" s="61"/>
      <c r="P318" s="64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125"/>
      <c r="AF318" s="128">
        <f t="shared" si="47"/>
        <v>60</v>
      </c>
      <c r="AG318" s="126"/>
      <c r="AH318" s="60"/>
      <c r="AI318" s="60"/>
      <c r="AJ318" s="60"/>
      <c r="AK318" s="60"/>
      <c r="AL318" s="60"/>
      <c r="AM318" s="60"/>
      <c r="AN318" s="60"/>
      <c r="AO318" s="60"/>
      <c r="AP318" s="60"/>
      <c r="AQ318" s="126"/>
      <c r="AR318" s="126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>
        <f>AF318</f>
        <v>60</v>
      </c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189"/>
      <c r="CL318" s="79" t="b">
        <f t="shared" si="41"/>
        <v>1</v>
      </c>
      <c r="CN318" s="389">
        <f t="shared" si="42"/>
        <v>1.875</v>
      </c>
    </row>
    <row r="319" spans="1:92" ht="10.5" customHeight="1">
      <c r="A319" s="363" t="s">
        <v>331</v>
      </c>
      <c r="B319" s="286" t="s">
        <v>332</v>
      </c>
      <c r="C319" s="183">
        <v>3</v>
      </c>
      <c r="D319" s="224" t="s">
        <v>110</v>
      </c>
      <c r="E319" s="351" t="s">
        <v>192</v>
      </c>
      <c r="F319" s="166">
        <v>25</v>
      </c>
      <c r="G319" s="166" t="s">
        <v>105</v>
      </c>
      <c r="H319" s="166"/>
      <c r="I319" s="82"/>
      <c r="J319" s="166">
        <v>40</v>
      </c>
      <c r="K319" s="166">
        <v>40</v>
      </c>
      <c r="L319" s="166"/>
      <c r="M319" s="166"/>
      <c r="N319" s="61"/>
      <c r="O319" s="61"/>
      <c r="P319" s="64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125"/>
      <c r="AF319" s="128">
        <f t="shared" si="47"/>
        <v>40</v>
      </c>
      <c r="AG319" s="126"/>
      <c r="AH319" s="60"/>
      <c r="AI319" s="60"/>
      <c r="AJ319" s="60"/>
      <c r="AK319" s="60"/>
      <c r="AL319" s="60"/>
      <c r="AM319" s="60"/>
      <c r="AN319" s="60"/>
      <c r="AO319" s="60"/>
      <c r="AP319" s="60"/>
      <c r="AQ319" s="126"/>
      <c r="AR319" s="126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92">
        <f>AF319</f>
        <v>40</v>
      </c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189"/>
      <c r="CL319" s="79" t="b">
        <f t="shared" si="41"/>
        <v>1</v>
      </c>
      <c r="CN319" s="389">
        <f t="shared" si="42"/>
        <v>1.25</v>
      </c>
    </row>
    <row r="320" spans="1:92" ht="10.5" customHeight="1">
      <c r="A320" s="363" t="s">
        <v>331</v>
      </c>
      <c r="B320" s="286" t="s">
        <v>332</v>
      </c>
      <c r="C320" s="183">
        <v>4</v>
      </c>
      <c r="D320" s="224" t="s">
        <v>134</v>
      </c>
      <c r="E320" s="351" t="s">
        <v>192</v>
      </c>
      <c r="F320" s="166">
        <v>25</v>
      </c>
      <c r="G320" s="166" t="s">
        <v>105</v>
      </c>
      <c r="H320" s="166"/>
      <c r="I320" s="82"/>
      <c r="J320" s="166">
        <v>20</v>
      </c>
      <c r="K320" s="166">
        <v>20</v>
      </c>
      <c r="L320" s="166"/>
      <c r="M320" s="166"/>
      <c r="N320" s="61"/>
      <c r="O320" s="61"/>
      <c r="P320" s="64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125"/>
      <c r="AF320" s="128">
        <f t="shared" si="47"/>
        <v>20</v>
      </c>
      <c r="AG320" s="126"/>
      <c r="AH320" s="60"/>
      <c r="AI320" s="60"/>
      <c r="AJ320" s="60"/>
      <c r="AK320" s="60"/>
      <c r="AL320" s="60"/>
      <c r="AM320" s="60"/>
      <c r="AN320" s="60"/>
      <c r="AO320" s="60"/>
      <c r="AP320" s="60"/>
      <c r="AQ320" s="126"/>
      <c r="AR320" s="126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>
        <f>AF320</f>
        <v>20</v>
      </c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189"/>
      <c r="CL320" s="79" t="b">
        <f t="shared" si="41"/>
        <v>1</v>
      </c>
      <c r="CN320" s="389">
        <f t="shared" si="42"/>
        <v>0.625</v>
      </c>
    </row>
    <row r="321" spans="1:92" ht="10.5" customHeight="1">
      <c r="A321" s="363" t="s">
        <v>331</v>
      </c>
      <c r="B321" s="286" t="s">
        <v>332</v>
      </c>
      <c r="C321" s="183">
        <v>5</v>
      </c>
      <c r="D321" s="223" t="s">
        <v>118</v>
      </c>
      <c r="E321" s="351" t="s">
        <v>192</v>
      </c>
      <c r="F321" s="166">
        <v>25</v>
      </c>
      <c r="G321" s="166" t="s">
        <v>105</v>
      </c>
      <c r="H321" s="166"/>
      <c r="I321" s="82"/>
      <c r="J321" s="166">
        <v>40</v>
      </c>
      <c r="K321" s="166">
        <v>80</v>
      </c>
      <c r="L321" s="166"/>
      <c r="M321" s="166"/>
      <c r="N321" s="61"/>
      <c r="O321" s="61"/>
      <c r="P321" s="64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125"/>
      <c r="AF321" s="128">
        <f t="shared" si="47"/>
        <v>80</v>
      </c>
      <c r="AG321" s="126"/>
      <c r="AH321" s="60"/>
      <c r="AI321" s="60"/>
      <c r="AJ321" s="60"/>
      <c r="AK321" s="60"/>
      <c r="AL321" s="60"/>
      <c r="AM321" s="60"/>
      <c r="AN321" s="60"/>
      <c r="AO321" s="60"/>
      <c r="AP321" s="60"/>
      <c r="AQ321" s="126"/>
      <c r="AR321" s="126"/>
      <c r="AS321" s="60"/>
      <c r="AT321" s="60"/>
      <c r="AU321" s="60"/>
      <c r="AV321" s="60"/>
      <c r="AW321" s="60"/>
      <c r="AX321" s="60"/>
      <c r="AY321" s="60"/>
      <c r="AZ321" s="60">
        <v>40</v>
      </c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>
        <v>40</v>
      </c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189"/>
      <c r="CL321" s="79" t="b">
        <f t="shared" si="41"/>
        <v>1</v>
      </c>
      <c r="CN321" s="389">
        <f t="shared" si="42"/>
        <v>2.5</v>
      </c>
    </row>
    <row r="322" spans="1:92" ht="10.5" customHeight="1">
      <c r="A322" s="363" t="s">
        <v>331</v>
      </c>
      <c r="B322" s="286" t="s">
        <v>332</v>
      </c>
      <c r="C322" s="183">
        <v>6</v>
      </c>
      <c r="D322" s="224" t="s">
        <v>179</v>
      </c>
      <c r="E322" s="351" t="s">
        <v>192</v>
      </c>
      <c r="F322" s="166">
        <v>25</v>
      </c>
      <c r="G322" s="166" t="s">
        <v>105</v>
      </c>
      <c r="H322" s="166"/>
      <c r="I322" s="82"/>
      <c r="J322" s="166">
        <v>60</v>
      </c>
      <c r="K322" s="166">
        <v>60</v>
      </c>
      <c r="L322" s="166"/>
      <c r="M322" s="166"/>
      <c r="N322" s="61"/>
      <c r="O322" s="61"/>
      <c r="P322" s="64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125"/>
      <c r="AF322" s="128">
        <f t="shared" si="47"/>
        <v>60</v>
      </c>
      <c r="AG322" s="126"/>
      <c r="AH322" s="60"/>
      <c r="AI322" s="60"/>
      <c r="AJ322" s="60"/>
      <c r="AK322" s="60"/>
      <c r="AL322" s="60"/>
      <c r="AM322" s="60"/>
      <c r="AN322" s="60"/>
      <c r="AO322" s="60"/>
      <c r="AP322" s="60"/>
      <c r="AQ322" s="126"/>
      <c r="AR322" s="126"/>
      <c r="AS322" s="60"/>
      <c r="AT322" s="60"/>
      <c r="AU322" s="60"/>
      <c r="AV322" s="60"/>
      <c r="AW322" s="60"/>
      <c r="AX322" s="60"/>
      <c r="AY322" s="60"/>
      <c r="AZ322" s="60"/>
      <c r="BA322" s="60">
        <f>AF322</f>
        <v>60</v>
      </c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189"/>
      <c r="CL322" s="79" t="b">
        <f t="shared" si="41"/>
        <v>1</v>
      </c>
      <c r="CN322" s="389">
        <f t="shared" si="42"/>
        <v>1.875</v>
      </c>
    </row>
    <row r="323" spans="1:92" ht="10.5" customHeight="1">
      <c r="A323" s="363" t="s">
        <v>331</v>
      </c>
      <c r="B323" s="286" t="s">
        <v>332</v>
      </c>
      <c r="C323" s="183">
        <v>7</v>
      </c>
      <c r="D323" s="224" t="s">
        <v>119</v>
      </c>
      <c r="E323" s="351" t="s">
        <v>192</v>
      </c>
      <c r="F323" s="166">
        <v>25</v>
      </c>
      <c r="G323" s="166" t="s">
        <v>105</v>
      </c>
      <c r="H323" s="166"/>
      <c r="I323" s="82"/>
      <c r="J323" s="166">
        <v>40</v>
      </c>
      <c r="K323" s="166">
        <v>40</v>
      </c>
      <c r="L323" s="166"/>
      <c r="M323" s="166"/>
      <c r="N323" s="61"/>
      <c r="O323" s="61"/>
      <c r="P323" s="64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125"/>
      <c r="AF323" s="128">
        <f t="shared" si="47"/>
        <v>40</v>
      </c>
      <c r="AG323" s="126"/>
      <c r="AH323" s="60"/>
      <c r="AI323" s="60"/>
      <c r="AJ323" s="60"/>
      <c r="AK323" s="60"/>
      <c r="AL323" s="60"/>
      <c r="AM323" s="60"/>
      <c r="AN323" s="60"/>
      <c r="AO323" s="60"/>
      <c r="AP323" s="60"/>
      <c r="AQ323" s="126"/>
      <c r="AR323" s="126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>
        <f>AF323</f>
        <v>40</v>
      </c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189"/>
      <c r="CL323" s="79" t="b">
        <f t="shared" si="41"/>
        <v>1</v>
      </c>
      <c r="CN323" s="389">
        <f t="shared" si="42"/>
        <v>1.25</v>
      </c>
    </row>
    <row r="324" spans="1:92" ht="10.5" customHeight="1">
      <c r="A324" s="363" t="s">
        <v>331</v>
      </c>
      <c r="B324" s="286" t="s">
        <v>332</v>
      </c>
      <c r="C324" s="183">
        <v>8</v>
      </c>
      <c r="D324" s="224" t="s">
        <v>159</v>
      </c>
      <c r="E324" s="351" t="s">
        <v>192</v>
      </c>
      <c r="F324" s="166">
        <v>25</v>
      </c>
      <c r="G324" s="166" t="s">
        <v>105</v>
      </c>
      <c r="H324" s="166"/>
      <c r="I324" s="82"/>
      <c r="J324" s="166">
        <v>100</v>
      </c>
      <c r="K324" s="166">
        <v>100</v>
      </c>
      <c r="L324" s="166"/>
      <c r="M324" s="166"/>
      <c r="N324" s="61"/>
      <c r="O324" s="61"/>
      <c r="P324" s="64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125"/>
      <c r="AF324" s="128">
        <f t="shared" si="47"/>
        <v>100</v>
      </c>
      <c r="AG324" s="126"/>
      <c r="AH324" s="60"/>
      <c r="AI324" s="60"/>
      <c r="AJ324" s="60"/>
      <c r="AK324" s="60"/>
      <c r="AL324" s="60"/>
      <c r="AM324" s="60"/>
      <c r="AN324" s="60"/>
      <c r="AO324" s="60"/>
      <c r="AP324" s="60"/>
      <c r="AQ324" s="126"/>
      <c r="AR324" s="126"/>
      <c r="AS324" s="60"/>
      <c r="AT324" s="60"/>
      <c r="AU324" s="60"/>
      <c r="AV324" s="60">
        <f>AF324</f>
        <v>100</v>
      </c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189"/>
      <c r="CL324" s="79" t="b">
        <f t="shared" si="41"/>
        <v>1</v>
      </c>
      <c r="CN324" s="389">
        <f t="shared" si="42"/>
        <v>3.125</v>
      </c>
    </row>
    <row r="325" spans="1:92" ht="10.5" customHeight="1">
      <c r="A325" s="363" t="s">
        <v>331</v>
      </c>
      <c r="B325" s="286" t="s">
        <v>332</v>
      </c>
      <c r="C325" s="183">
        <v>9</v>
      </c>
      <c r="D325" s="226" t="s">
        <v>160</v>
      </c>
      <c r="E325" s="351" t="s">
        <v>192</v>
      </c>
      <c r="F325" s="166">
        <v>25</v>
      </c>
      <c r="G325" s="166" t="s">
        <v>105</v>
      </c>
      <c r="H325" s="166"/>
      <c r="I325" s="82"/>
      <c r="J325" s="166">
        <v>80</v>
      </c>
      <c r="K325" s="166">
        <v>80</v>
      </c>
      <c r="L325" s="166"/>
      <c r="M325" s="166"/>
      <c r="N325" s="61"/>
      <c r="O325" s="61"/>
      <c r="P325" s="64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125"/>
      <c r="AF325" s="128">
        <f t="shared" si="47"/>
        <v>80</v>
      </c>
      <c r="AG325" s="126"/>
      <c r="AH325" s="60"/>
      <c r="AI325" s="60"/>
      <c r="AJ325" s="60"/>
      <c r="AK325" s="60"/>
      <c r="AL325" s="60"/>
      <c r="AM325" s="60"/>
      <c r="AN325" s="60"/>
      <c r="AO325" s="60"/>
      <c r="AP325" s="60"/>
      <c r="AQ325" s="126"/>
      <c r="AR325" s="126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83">
        <v>80</v>
      </c>
      <c r="BT325" s="83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189"/>
      <c r="CL325" s="79" t="b">
        <f t="shared" si="41"/>
        <v>1</v>
      </c>
      <c r="CN325" s="389">
        <f t="shared" si="42"/>
        <v>2.5</v>
      </c>
    </row>
    <row r="326" spans="1:92" ht="10.5" customHeight="1">
      <c r="A326" s="363" t="s">
        <v>331</v>
      </c>
      <c r="B326" s="286" t="s">
        <v>332</v>
      </c>
      <c r="C326" s="183">
        <v>10</v>
      </c>
      <c r="D326" s="224" t="s">
        <v>120</v>
      </c>
      <c r="E326" s="351" t="s">
        <v>192</v>
      </c>
      <c r="F326" s="166">
        <v>25</v>
      </c>
      <c r="G326" s="166" t="s">
        <v>105</v>
      </c>
      <c r="H326" s="166"/>
      <c r="I326" s="82"/>
      <c r="J326" s="166">
        <v>40</v>
      </c>
      <c r="K326" s="166">
        <v>40</v>
      </c>
      <c r="L326" s="166"/>
      <c r="M326" s="166"/>
      <c r="N326" s="61"/>
      <c r="O326" s="61"/>
      <c r="P326" s="64"/>
      <c r="Q326" s="61"/>
      <c r="R326" s="61"/>
      <c r="S326" s="61"/>
      <c r="T326" s="61"/>
      <c r="U326" s="64"/>
      <c r="V326" s="61"/>
      <c r="W326" s="61"/>
      <c r="X326" s="61"/>
      <c r="Y326" s="61"/>
      <c r="Z326" s="61"/>
      <c r="AA326" s="61"/>
      <c r="AB326" s="61"/>
      <c r="AC326" s="61"/>
      <c r="AD326" s="61"/>
      <c r="AE326" s="125"/>
      <c r="AF326" s="128">
        <f t="shared" si="47"/>
        <v>40</v>
      </c>
      <c r="AG326" s="126"/>
      <c r="AH326" s="60"/>
      <c r="AI326" s="60"/>
      <c r="AJ326" s="60"/>
      <c r="AK326" s="60"/>
      <c r="AL326" s="60"/>
      <c r="AM326" s="60"/>
      <c r="AN326" s="60"/>
      <c r="AO326" s="60"/>
      <c r="AP326" s="60"/>
      <c r="AQ326" s="126"/>
      <c r="AR326" s="126"/>
      <c r="AS326" s="83">
        <f>AF326</f>
        <v>40</v>
      </c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189"/>
      <c r="CL326" s="79" t="b">
        <f t="shared" si="41"/>
        <v>1</v>
      </c>
      <c r="CN326" s="389">
        <f t="shared" si="42"/>
        <v>1.25</v>
      </c>
    </row>
    <row r="327" spans="1:92" ht="10.5" customHeight="1">
      <c r="A327" s="363" t="s">
        <v>331</v>
      </c>
      <c r="B327" s="286" t="s">
        <v>332</v>
      </c>
      <c r="C327" s="183">
        <v>11</v>
      </c>
      <c r="D327" s="224" t="s">
        <v>123</v>
      </c>
      <c r="E327" s="351" t="s">
        <v>192</v>
      </c>
      <c r="F327" s="166">
        <v>25</v>
      </c>
      <c r="G327" s="166" t="s">
        <v>105</v>
      </c>
      <c r="H327" s="166"/>
      <c r="I327" s="82"/>
      <c r="J327" s="166">
        <v>60</v>
      </c>
      <c r="K327" s="166">
        <v>60</v>
      </c>
      <c r="L327" s="166"/>
      <c r="M327" s="166"/>
      <c r="N327" s="61"/>
      <c r="O327" s="61"/>
      <c r="P327" s="64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125"/>
      <c r="AF327" s="128">
        <f t="shared" si="47"/>
        <v>60</v>
      </c>
      <c r="AG327" s="126"/>
      <c r="AH327" s="60"/>
      <c r="AI327" s="60"/>
      <c r="AJ327" s="60"/>
      <c r="AK327" s="60"/>
      <c r="AL327" s="60"/>
      <c r="AM327" s="60"/>
      <c r="AN327" s="60"/>
      <c r="AO327" s="60"/>
      <c r="AP327" s="60"/>
      <c r="AQ327" s="126"/>
      <c r="AR327" s="126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>
        <f>AF327</f>
        <v>60</v>
      </c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189"/>
      <c r="CL327" s="79" t="b">
        <f aca="true" t="shared" si="48" ref="CL327:CL390">SUM(AG327:CK327)=AF327</f>
        <v>1</v>
      </c>
      <c r="CN327" s="389">
        <f t="shared" si="42"/>
        <v>1.875</v>
      </c>
    </row>
    <row r="328" spans="1:92" ht="10.5" customHeight="1">
      <c r="A328" s="363" t="s">
        <v>331</v>
      </c>
      <c r="B328" s="286" t="s">
        <v>332</v>
      </c>
      <c r="C328" s="183">
        <v>12</v>
      </c>
      <c r="D328" s="224" t="s">
        <v>121</v>
      </c>
      <c r="E328" s="351" t="s">
        <v>192</v>
      </c>
      <c r="F328" s="166">
        <v>25</v>
      </c>
      <c r="G328" s="166" t="s">
        <v>105</v>
      </c>
      <c r="H328" s="166"/>
      <c r="I328" s="82"/>
      <c r="J328" s="166">
        <v>40</v>
      </c>
      <c r="K328" s="166">
        <v>40</v>
      </c>
      <c r="L328" s="166"/>
      <c r="M328" s="166"/>
      <c r="N328" s="61"/>
      <c r="O328" s="61"/>
      <c r="P328" s="64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125"/>
      <c r="AF328" s="128">
        <f t="shared" si="47"/>
        <v>40</v>
      </c>
      <c r="AG328" s="126"/>
      <c r="AH328" s="60"/>
      <c r="AI328" s="60"/>
      <c r="AJ328" s="60"/>
      <c r="AK328" s="60"/>
      <c r="AL328" s="60"/>
      <c r="AM328" s="60"/>
      <c r="AN328" s="60">
        <f>AF328</f>
        <v>40</v>
      </c>
      <c r="AO328" s="60"/>
      <c r="AP328" s="60"/>
      <c r="AQ328" s="126"/>
      <c r="AR328" s="126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189"/>
      <c r="CL328" s="79" t="b">
        <f t="shared" si="48"/>
        <v>1</v>
      </c>
      <c r="CN328" s="389">
        <f aca="true" t="shared" si="49" ref="CN328:CN391">(I328+K328+M328)/2/16</f>
        <v>1.25</v>
      </c>
    </row>
    <row r="329" spans="1:92" ht="10.5" customHeight="1">
      <c r="A329" s="363" t="s">
        <v>331</v>
      </c>
      <c r="B329" s="286" t="s">
        <v>332</v>
      </c>
      <c r="C329" s="183">
        <v>13</v>
      </c>
      <c r="D329" s="224" t="s">
        <v>84</v>
      </c>
      <c r="E329" s="351" t="s">
        <v>192</v>
      </c>
      <c r="F329" s="166">
        <v>25</v>
      </c>
      <c r="G329" s="166" t="s">
        <v>105</v>
      </c>
      <c r="H329" s="166"/>
      <c r="I329" s="84"/>
      <c r="J329" s="166">
        <v>60</v>
      </c>
      <c r="K329" s="166">
        <v>60</v>
      </c>
      <c r="L329" s="166"/>
      <c r="M329" s="166"/>
      <c r="N329" s="61"/>
      <c r="O329" s="61"/>
      <c r="P329" s="64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125"/>
      <c r="AF329" s="128">
        <f t="shared" si="47"/>
        <v>60</v>
      </c>
      <c r="AG329" s="126"/>
      <c r="AH329" s="60"/>
      <c r="AI329" s="60"/>
      <c r="AJ329" s="60"/>
      <c r="AK329" s="60"/>
      <c r="AL329" s="60"/>
      <c r="AM329" s="60"/>
      <c r="AN329" s="60">
        <f>AF329</f>
        <v>60</v>
      </c>
      <c r="AO329" s="60"/>
      <c r="AP329" s="60"/>
      <c r="AQ329" s="126"/>
      <c r="AR329" s="126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189"/>
      <c r="CL329" s="79" t="b">
        <f t="shared" si="48"/>
        <v>1</v>
      </c>
      <c r="CN329" s="389">
        <f t="shared" si="49"/>
        <v>1.875</v>
      </c>
    </row>
    <row r="330" spans="1:92" ht="10.5" customHeight="1">
      <c r="A330" s="363" t="s">
        <v>331</v>
      </c>
      <c r="B330" s="286" t="s">
        <v>332</v>
      </c>
      <c r="C330" s="183">
        <v>14</v>
      </c>
      <c r="D330" s="222" t="s">
        <v>111</v>
      </c>
      <c r="E330" s="351" t="s">
        <v>192</v>
      </c>
      <c r="F330" s="166">
        <v>25</v>
      </c>
      <c r="G330" s="166" t="s">
        <v>105</v>
      </c>
      <c r="H330" s="166"/>
      <c r="I330" s="84"/>
      <c r="J330" s="166">
        <v>40</v>
      </c>
      <c r="K330" s="166">
        <v>40</v>
      </c>
      <c r="L330" s="166"/>
      <c r="M330" s="166"/>
      <c r="N330" s="61"/>
      <c r="O330" s="61"/>
      <c r="P330" s="64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125"/>
      <c r="AF330" s="128">
        <f t="shared" si="47"/>
        <v>40</v>
      </c>
      <c r="AG330" s="126"/>
      <c r="AH330" s="60"/>
      <c r="AI330" s="60"/>
      <c r="AJ330" s="60"/>
      <c r="AK330" s="60"/>
      <c r="AL330" s="60"/>
      <c r="AM330" s="60"/>
      <c r="AN330" s="60"/>
      <c r="AO330" s="60"/>
      <c r="AP330" s="60"/>
      <c r="AQ330" s="126"/>
      <c r="AR330" s="126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92">
        <f>AF330</f>
        <v>40</v>
      </c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189"/>
      <c r="CL330" s="79" t="b">
        <f t="shared" si="48"/>
        <v>1</v>
      </c>
      <c r="CN330" s="389">
        <f t="shared" si="49"/>
        <v>1.25</v>
      </c>
    </row>
    <row r="331" spans="1:92" s="280" customFormat="1" ht="10.5" customHeight="1">
      <c r="A331" s="363" t="s">
        <v>331</v>
      </c>
      <c r="B331" s="286" t="s">
        <v>332</v>
      </c>
      <c r="C331" s="218"/>
      <c r="D331" s="225"/>
      <c r="E331" s="352" t="s">
        <v>158</v>
      </c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124"/>
      <c r="AF331" s="127"/>
      <c r="AG331" s="276"/>
      <c r="AH331" s="277"/>
      <c r="AI331" s="277"/>
      <c r="AJ331" s="277"/>
      <c r="AK331" s="277"/>
      <c r="AL331" s="277"/>
      <c r="AM331" s="277"/>
      <c r="AN331" s="277"/>
      <c r="AO331" s="277"/>
      <c r="AP331" s="277"/>
      <c r="AQ331" s="277"/>
      <c r="AR331" s="277"/>
      <c r="AS331" s="277"/>
      <c r="AT331" s="277"/>
      <c r="AU331" s="277"/>
      <c r="AV331" s="277"/>
      <c r="AW331" s="277"/>
      <c r="AX331" s="277"/>
      <c r="AY331" s="277"/>
      <c r="AZ331" s="277"/>
      <c r="BA331" s="277"/>
      <c r="BB331" s="277"/>
      <c r="BC331" s="277"/>
      <c r="BD331" s="277"/>
      <c r="BE331" s="277"/>
      <c r="BF331" s="277"/>
      <c r="BG331" s="277"/>
      <c r="BH331" s="277"/>
      <c r="BI331" s="277"/>
      <c r="BJ331" s="277"/>
      <c r="BK331" s="277"/>
      <c r="BL331" s="277"/>
      <c r="BM331" s="277"/>
      <c r="BN331" s="277"/>
      <c r="BO331" s="277"/>
      <c r="BP331" s="277"/>
      <c r="BQ331" s="277"/>
      <c r="BR331" s="277"/>
      <c r="BS331" s="277"/>
      <c r="BT331" s="277"/>
      <c r="BU331" s="277"/>
      <c r="BV331" s="277"/>
      <c r="BW331" s="277"/>
      <c r="BX331" s="277"/>
      <c r="BY331" s="277"/>
      <c r="BZ331" s="277"/>
      <c r="CA331" s="277"/>
      <c r="CB331" s="277"/>
      <c r="CC331" s="277"/>
      <c r="CD331" s="277"/>
      <c r="CE331" s="277"/>
      <c r="CF331" s="277"/>
      <c r="CG331" s="277"/>
      <c r="CH331" s="277"/>
      <c r="CI331" s="277"/>
      <c r="CJ331" s="277"/>
      <c r="CK331" s="278"/>
      <c r="CL331" s="79" t="b">
        <f t="shared" si="48"/>
        <v>1</v>
      </c>
      <c r="CN331" s="389">
        <f t="shared" si="49"/>
        <v>0</v>
      </c>
    </row>
    <row r="332" spans="1:92" ht="10.5" customHeight="1">
      <c r="A332" s="363" t="s">
        <v>331</v>
      </c>
      <c r="B332" s="286" t="s">
        <v>332</v>
      </c>
      <c r="C332" s="183">
        <v>1</v>
      </c>
      <c r="D332" s="224" t="s">
        <v>112</v>
      </c>
      <c r="E332" s="351" t="s">
        <v>158</v>
      </c>
      <c r="F332" s="166">
        <v>24</v>
      </c>
      <c r="G332" s="166" t="s">
        <v>55</v>
      </c>
      <c r="H332" s="166"/>
      <c r="I332" s="166"/>
      <c r="J332" s="166">
        <v>48</v>
      </c>
      <c r="K332" s="166">
        <v>48</v>
      </c>
      <c r="L332" s="166"/>
      <c r="M332" s="166"/>
      <c r="N332" s="61"/>
      <c r="O332" s="61"/>
      <c r="P332" s="64"/>
      <c r="Q332" s="61"/>
      <c r="R332" s="61"/>
      <c r="S332" s="61"/>
      <c r="T332" s="61"/>
      <c r="U332" s="61"/>
      <c r="V332" s="61"/>
      <c r="W332" s="61">
        <f aca="true" t="shared" si="50" ref="W332:W352">0.1*F332</f>
        <v>2.4000000000000004</v>
      </c>
      <c r="X332" s="61"/>
      <c r="Y332" s="61">
        <f aca="true" t="shared" si="51" ref="Y332:Y339">0.3*F332</f>
        <v>7.199999999999999</v>
      </c>
      <c r="Z332" s="61"/>
      <c r="AA332" s="61"/>
      <c r="AB332" s="61"/>
      <c r="AC332" s="61"/>
      <c r="AD332" s="61"/>
      <c r="AE332" s="125"/>
      <c r="AF332" s="128">
        <f t="shared" si="47"/>
        <v>57.599999999999994</v>
      </c>
      <c r="AG332" s="126"/>
      <c r="AH332" s="60"/>
      <c r="AI332" s="60"/>
      <c r="AJ332" s="60"/>
      <c r="AK332" s="60"/>
      <c r="AL332" s="60"/>
      <c r="AM332" s="60"/>
      <c r="AN332" s="60"/>
      <c r="AO332" s="60"/>
      <c r="AP332" s="60"/>
      <c r="AQ332" s="126"/>
      <c r="AR332" s="126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>
        <f>AF332</f>
        <v>57.599999999999994</v>
      </c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189"/>
      <c r="CL332" s="79" t="b">
        <f t="shared" si="48"/>
        <v>1</v>
      </c>
      <c r="CN332" s="389">
        <f t="shared" si="49"/>
        <v>1.5</v>
      </c>
    </row>
    <row r="333" spans="1:92" ht="10.5" customHeight="1">
      <c r="A333" s="363" t="s">
        <v>331</v>
      </c>
      <c r="B333" s="286" t="s">
        <v>332</v>
      </c>
      <c r="C333" s="183">
        <v>2</v>
      </c>
      <c r="D333" s="224" t="s">
        <v>82</v>
      </c>
      <c r="E333" s="351" t="s">
        <v>158</v>
      </c>
      <c r="F333" s="166">
        <v>24</v>
      </c>
      <c r="G333" s="166" t="s">
        <v>55</v>
      </c>
      <c r="H333" s="166"/>
      <c r="I333" s="166"/>
      <c r="J333" s="166">
        <v>80</v>
      </c>
      <c r="K333" s="166">
        <v>80</v>
      </c>
      <c r="L333" s="166"/>
      <c r="M333" s="166"/>
      <c r="N333" s="61"/>
      <c r="O333" s="61"/>
      <c r="P333" s="64"/>
      <c r="Q333" s="61"/>
      <c r="R333" s="61"/>
      <c r="S333" s="61"/>
      <c r="T333" s="61"/>
      <c r="U333" s="61"/>
      <c r="V333" s="61"/>
      <c r="W333" s="61">
        <f t="shared" si="50"/>
        <v>2.4000000000000004</v>
      </c>
      <c r="X333" s="61"/>
      <c r="Y333" s="61">
        <f t="shared" si="51"/>
        <v>7.199999999999999</v>
      </c>
      <c r="Z333" s="61"/>
      <c r="AA333" s="61"/>
      <c r="AB333" s="61"/>
      <c r="AC333" s="61"/>
      <c r="AD333" s="61"/>
      <c r="AE333" s="125"/>
      <c r="AF333" s="128">
        <f t="shared" si="47"/>
        <v>89.60000000000001</v>
      </c>
      <c r="AG333" s="126"/>
      <c r="AH333" s="60"/>
      <c r="AI333" s="60"/>
      <c r="AJ333" s="60"/>
      <c r="AK333" s="60"/>
      <c r="AL333" s="60"/>
      <c r="AM333" s="60"/>
      <c r="AN333" s="60"/>
      <c r="AO333" s="60"/>
      <c r="AP333" s="60"/>
      <c r="AQ333" s="126"/>
      <c r="AR333" s="126"/>
      <c r="AS333" s="60"/>
      <c r="AT333" s="60"/>
      <c r="AU333" s="60"/>
      <c r="AV333" s="60"/>
      <c r="AW333" s="60"/>
      <c r="AX333" s="60"/>
      <c r="AY333" s="60"/>
      <c r="AZ333" s="60"/>
      <c r="BA333" s="60">
        <f>AF333</f>
        <v>89.60000000000001</v>
      </c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189"/>
      <c r="CL333" s="79" t="b">
        <f t="shared" si="48"/>
        <v>1</v>
      </c>
      <c r="CN333" s="389">
        <f t="shared" si="49"/>
        <v>2.5</v>
      </c>
    </row>
    <row r="334" spans="1:92" ht="10.5" customHeight="1">
      <c r="A334" s="363" t="s">
        <v>331</v>
      </c>
      <c r="B334" s="286" t="s">
        <v>332</v>
      </c>
      <c r="C334" s="183">
        <v>3</v>
      </c>
      <c r="D334" s="224" t="s">
        <v>70</v>
      </c>
      <c r="E334" s="351" t="s">
        <v>158</v>
      </c>
      <c r="F334" s="166">
        <v>24</v>
      </c>
      <c r="G334" s="166" t="s">
        <v>55</v>
      </c>
      <c r="H334" s="166"/>
      <c r="I334" s="166"/>
      <c r="J334" s="166">
        <v>32</v>
      </c>
      <c r="K334" s="166">
        <v>32</v>
      </c>
      <c r="L334" s="166"/>
      <c r="M334" s="166"/>
      <c r="N334" s="61"/>
      <c r="O334" s="61"/>
      <c r="P334" s="64"/>
      <c r="Q334" s="64"/>
      <c r="R334" s="61"/>
      <c r="S334" s="61"/>
      <c r="T334" s="61"/>
      <c r="U334" s="61"/>
      <c r="V334" s="61"/>
      <c r="W334" s="61">
        <f>0.1*F334</f>
        <v>2.4000000000000004</v>
      </c>
      <c r="X334" s="61"/>
      <c r="Y334" s="61">
        <f>0.3*F334</f>
        <v>7.199999999999999</v>
      </c>
      <c r="Z334" s="61"/>
      <c r="AA334" s="61"/>
      <c r="AB334" s="64"/>
      <c r="AC334" s="61"/>
      <c r="AD334" s="61"/>
      <c r="AE334" s="125"/>
      <c r="AF334" s="128">
        <f t="shared" si="47"/>
        <v>41.599999999999994</v>
      </c>
      <c r="AG334" s="126"/>
      <c r="AH334" s="60"/>
      <c r="AI334" s="60"/>
      <c r="AJ334" s="60"/>
      <c r="AK334" s="60"/>
      <c r="AL334" s="60"/>
      <c r="AM334" s="60"/>
      <c r="AN334" s="60"/>
      <c r="AO334" s="60"/>
      <c r="AP334" s="60"/>
      <c r="AQ334" s="126"/>
      <c r="AR334" s="126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>
        <v>41.599999999999994</v>
      </c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189"/>
      <c r="CL334" s="79" t="b">
        <f t="shared" si="48"/>
        <v>1</v>
      </c>
      <c r="CN334" s="389">
        <f t="shared" si="49"/>
        <v>1</v>
      </c>
    </row>
    <row r="335" spans="1:92" ht="10.5" customHeight="1">
      <c r="A335" s="363" t="s">
        <v>331</v>
      </c>
      <c r="B335" s="286" t="s">
        <v>332</v>
      </c>
      <c r="C335" s="183">
        <v>4</v>
      </c>
      <c r="D335" s="224" t="s">
        <v>132</v>
      </c>
      <c r="E335" s="351" t="s">
        <v>158</v>
      </c>
      <c r="F335" s="166">
        <v>24</v>
      </c>
      <c r="G335" s="166" t="s">
        <v>55</v>
      </c>
      <c r="H335" s="166"/>
      <c r="I335" s="166"/>
      <c r="J335" s="166">
        <v>32</v>
      </c>
      <c r="K335" s="166">
        <v>32</v>
      </c>
      <c r="L335" s="166"/>
      <c r="M335" s="166"/>
      <c r="N335" s="61"/>
      <c r="O335" s="61"/>
      <c r="P335" s="64"/>
      <c r="Q335" s="61"/>
      <c r="R335" s="61"/>
      <c r="S335" s="61"/>
      <c r="T335" s="61"/>
      <c r="U335" s="61"/>
      <c r="V335" s="61"/>
      <c r="W335" s="61">
        <f t="shared" si="50"/>
        <v>2.4000000000000004</v>
      </c>
      <c r="X335" s="61"/>
      <c r="Y335" s="61">
        <f t="shared" si="51"/>
        <v>7.199999999999999</v>
      </c>
      <c r="Z335" s="61"/>
      <c r="AA335" s="61"/>
      <c r="AB335" s="61"/>
      <c r="AC335" s="61"/>
      <c r="AD335" s="61"/>
      <c r="AE335" s="125"/>
      <c r="AF335" s="128">
        <f t="shared" si="47"/>
        <v>41.599999999999994</v>
      </c>
      <c r="AG335" s="126"/>
      <c r="AH335" s="60"/>
      <c r="AI335" s="60"/>
      <c r="AJ335" s="60"/>
      <c r="AK335" s="60"/>
      <c r="AL335" s="60"/>
      <c r="AM335" s="60"/>
      <c r="AN335" s="60"/>
      <c r="AO335" s="60"/>
      <c r="AP335" s="60"/>
      <c r="AQ335" s="174"/>
      <c r="AR335" s="174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>
        <f>AF335</f>
        <v>41.599999999999994</v>
      </c>
      <c r="BX335" s="60"/>
      <c r="BY335" s="60"/>
      <c r="BZ335" s="64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189"/>
      <c r="CL335" s="79" t="b">
        <f t="shared" si="48"/>
        <v>1</v>
      </c>
      <c r="CN335" s="389">
        <f t="shared" si="49"/>
        <v>1</v>
      </c>
    </row>
    <row r="336" spans="1:92" ht="10.5" customHeight="1">
      <c r="A336" s="363" t="s">
        <v>331</v>
      </c>
      <c r="B336" s="286" t="s">
        <v>332</v>
      </c>
      <c r="C336" s="183">
        <v>5</v>
      </c>
      <c r="D336" s="222" t="s">
        <v>180</v>
      </c>
      <c r="E336" s="351" t="s">
        <v>158</v>
      </c>
      <c r="F336" s="166">
        <v>24</v>
      </c>
      <c r="G336" s="166" t="s">
        <v>55</v>
      </c>
      <c r="H336" s="166"/>
      <c r="I336" s="166"/>
      <c r="J336" s="166">
        <v>54</v>
      </c>
      <c r="K336" s="166">
        <v>54</v>
      </c>
      <c r="L336" s="166"/>
      <c r="M336" s="166"/>
      <c r="N336" s="61"/>
      <c r="O336" s="61"/>
      <c r="P336" s="64"/>
      <c r="Q336" s="61"/>
      <c r="R336" s="61"/>
      <c r="S336" s="61"/>
      <c r="T336" s="61"/>
      <c r="U336" s="61"/>
      <c r="V336" s="61"/>
      <c r="W336" s="61">
        <f t="shared" si="50"/>
        <v>2.4000000000000004</v>
      </c>
      <c r="X336" s="61"/>
      <c r="Y336" s="61">
        <f t="shared" si="51"/>
        <v>7.199999999999999</v>
      </c>
      <c r="Z336" s="61"/>
      <c r="AA336" s="61"/>
      <c r="AB336" s="61"/>
      <c r="AC336" s="61"/>
      <c r="AD336" s="61"/>
      <c r="AE336" s="125"/>
      <c r="AF336" s="128">
        <f t="shared" si="47"/>
        <v>63.599999999999994</v>
      </c>
      <c r="AG336" s="126"/>
      <c r="AH336" s="60"/>
      <c r="AI336" s="60"/>
      <c r="AJ336" s="60"/>
      <c r="AK336" s="60"/>
      <c r="AL336" s="60"/>
      <c r="AM336" s="60"/>
      <c r="AN336" s="60"/>
      <c r="AO336" s="60"/>
      <c r="AP336" s="60"/>
      <c r="AQ336" s="126"/>
      <c r="AR336" s="126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>
        <v>63.599999999999994</v>
      </c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189"/>
      <c r="CL336" s="79" t="b">
        <f t="shared" si="48"/>
        <v>1</v>
      </c>
      <c r="CN336" s="389">
        <f t="shared" si="49"/>
        <v>1.6875</v>
      </c>
    </row>
    <row r="337" spans="1:92" ht="10.5" customHeight="1">
      <c r="A337" s="363" t="s">
        <v>331</v>
      </c>
      <c r="B337" s="286" t="s">
        <v>332</v>
      </c>
      <c r="C337" s="183">
        <v>6</v>
      </c>
      <c r="D337" s="230" t="s">
        <v>358</v>
      </c>
      <c r="E337" s="351" t="s">
        <v>158</v>
      </c>
      <c r="F337" s="166">
        <v>24</v>
      </c>
      <c r="G337" s="166" t="s">
        <v>55</v>
      </c>
      <c r="H337" s="166"/>
      <c r="I337" s="166"/>
      <c r="J337" s="166">
        <v>54</v>
      </c>
      <c r="K337" s="166">
        <v>54</v>
      </c>
      <c r="L337" s="166"/>
      <c r="M337" s="166"/>
      <c r="N337" s="166"/>
      <c r="O337" s="61"/>
      <c r="P337" s="64"/>
      <c r="Q337" s="64"/>
      <c r="R337" s="64"/>
      <c r="S337" s="64"/>
      <c r="T337" s="61"/>
      <c r="U337" s="61"/>
      <c r="V337" s="61"/>
      <c r="W337" s="61">
        <f t="shared" si="50"/>
        <v>2.4000000000000004</v>
      </c>
      <c r="X337" s="61"/>
      <c r="Y337" s="61">
        <f t="shared" si="51"/>
        <v>7.199999999999999</v>
      </c>
      <c r="Z337" s="61"/>
      <c r="AA337" s="61"/>
      <c r="AB337" s="61"/>
      <c r="AC337" s="61"/>
      <c r="AD337" s="61"/>
      <c r="AE337" s="125"/>
      <c r="AF337" s="128">
        <f t="shared" si="47"/>
        <v>63.599999999999994</v>
      </c>
      <c r="AG337" s="126"/>
      <c r="AH337" s="60"/>
      <c r="AI337" s="60"/>
      <c r="AJ337" s="60"/>
      <c r="AK337" s="60"/>
      <c r="AL337" s="60"/>
      <c r="AM337" s="60"/>
      <c r="AN337" s="60"/>
      <c r="AO337" s="60"/>
      <c r="AP337" s="60"/>
      <c r="AQ337" s="126"/>
      <c r="AR337" s="126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>
        <v>63.599999999999994</v>
      </c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189"/>
      <c r="CL337" s="79" t="b">
        <f t="shared" si="48"/>
        <v>1</v>
      </c>
      <c r="CN337" s="389">
        <f t="shared" si="49"/>
        <v>1.6875</v>
      </c>
    </row>
    <row r="338" spans="1:92" ht="10.5" customHeight="1">
      <c r="A338" s="363" t="s">
        <v>331</v>
      </c>
      <c r="B338" s="286" t="s">
        <v>332</v>
      </c>
      <c r="C338" s="183">
        <v>7</v>
      </c>
      <c r="D338" s="224" t="s">
        <v>167</v>
      </c>
      <c r="E338" s="351" t="s">
        <v>158</v>
      </c>
      <c r="F338" s="166">
        <v>24</v>
      </c>
      <c r="G338" s="166" t="s">
        <v>55</v>
      </c>
      <c r="H338" s="166"/>
      <c r="I338" s="166"/>
      <c r="J338" s="166">
        <v>80</v>
      </c>
      <c r="K338" s="166">
        <v>80</v>
      </c>
      <c r="L338" s="166"/>
      <c r="M338" s="166"/>
      <c r="N338" s="166"/>
      <c r="O338" s="64"/>
      <c r="P338" s="64"/>
      <c r="Q338" s="64"/>
      <c r="R338" s="64"/>
      <c r="S338" s="64"/>
      <c r="T338" s="61"/>
      <c r="U338" s="61"/>
      <c r="V338" s="61"/>
      <c r="W338" s="61">
        <f t="shared" si="50"/>
        <v>2.4000000000000004</v>
      </c>
      <c r="X338" s="61"/>
      <c r="Y338" s="61">
        <f t="shared" si="51"/>
        <v>7.199999999999999</v>
      </c>
      <c r="Z338" s="61"/>
      <c r="AA338" s="61"/>
      <c r="AB338" s="61"/>
      <c r="AC338" s="61"/>
      <c r="AD338" s="61"/>
      <c r="AE338" s="125"/>
      <c r="AF338" s="128">
        <f t="shared" si="47"/>
        <v>89.60000000000001</v>
      </c>
      <c r="AG338" s="126"/>
      <c r="AH338" s="60"/>
      <c r="AI338" s="60"/>
      <c r="AJ338" s="60">
        <f>AF338</f>
        <v>89.60000000000001</v>
      </c>
      <c r="AK338" s="60"/>
      <c r="AL338" s="60"/>
      <c r="AM338" s="60"/>
      <c r="AN338" s="60"/>
      <c r="AO338" s="60"/>
      <c r="AP338" s="60"/>
      <c r="AQ338" s="126"/>
      <c r="AR338" s="126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189"/>
      <c r="CL338" s="79" t="b">
        <f t="shared" si="48"/>
        <v>1</v>
      </c>
      <c r="CN338" s="389">
        <f t="shared" si="49"/>
        <v>2.5</v>
      </c>
    </row>
    <row r="339" spans="1:92" ht="10.5" customHeight="1">
      <c r="A339" s="363" t="s">
        <v>331</v>
      </c>
      <c r="B339" s="286" t="s">
        <v>332</v>
      </c>
      <c r="C339" s="183">
        <v>8</v>
      </c>
      <c r="D339" s="224" t="s">
        <v>83</v>
      </c>
      <c r="E339" s="351" t="s">
        <v>158</v>
      </c>
      <c r="F339" s="166">
        <v>24</v>
      </c>
      <c r="G339" s="166" t="s">
        <v>55</v>
      </c>
      <c r="H339" s="166"/>
      <c r="I339" s="166"/>
      <c r="J339" s="166">
        <v>24</v>
      </c>
      <c r="K339" s="166">
        <v>24</v>
      </c>
      <c r="L339" s="166"/>
      <c r="M339" s="166"/>
      <c r="N339" s="166"/>
      <c r="O339" s="64"/>
      <c r="P339" s="64"/>
      <c r="Q339" s="64"/>
      <c r="R339" s="64"/>
      <c r="S339" s="64"/>
      <c r="T339" s="61"/>
      <c r="U339" s="61"/>
      <c r="V339" s="61"/>
      <c r="W339" s="61">
        <f t="shared" si="50"/>
        <v>2.4000000000000004</v>
      </c>
      <c r="X339" s="61"/>
      <c r="Y339" s="61">
        <f t="shared" si="51"/>
        <v>7.199999999999999</v>
      </c>
      <c r="Z339" s="61"/>
      <c r="AA339" s="61"/>
      <c r="AB339" s="61"/>
      <c r="AC339" s="61"/>
      <c r="AD339" s="61"/>
      <c r="AE339" s="125"/>
      <c r="AF339" s="128">
        <f t="shared" si="47"/>
        <v>33.599999999999994</v>
      </c>
      <c r="AG339" s="126"/>
      <c r="AH339" s="60"/>
      <c r="AI339" s="60"/>
      <c r="AJ339" s="60"/>
      <c r="AK339" s="60"/>
      <c r="AL339" s="60"/>
      <c r="AM339" s="60"/>
      <c r="AN339" s="60"/>
      <c r="AO339" s="60"/>
      <c r="AP339" s="60"/>
      <c r="AQ339" s="126"/>
      <c r="AR339" s="126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>
        <f>AF339</f>
        <v>33.599999999999994</v>
      </c>
      <c r="CG339" s="60"/>
      <c r="CH339" s="60"/>
      <c r="CI339" s="60"/>
      <c r="CJ339" s="60"/>
      <c r="CK339" s="189"/>
      <c r="CL339" s="79" t="b">
        <f t="shared" si="48"/>
        <v>1</v>
      </c>
      <c r="CN339" s="389">
        <f t="shared" si="49"/>
        <v>0.75</v>
      </c>
    </row>
    <row r="340" spans="1:92" ht="10.5" customHeight="1">
      <c r="A340" s="363" t="s">
        <v>331</v>
      </c>
      <c r="B340" s="286" t="s">
        <v>332</v>
      </c>
      <c r="C340" s="183">
        <v>9</v>
      </c>
      <c r="D340" s="230" t="s">
        <v>170</v>
      </c>
      <c r="E340" s="351" t="s">
        <v>158</v>
      </c>
      <c r="F340" s="166">
        <v>24</v>
      </c>
      <c r="G340" s="166" t="s">
        <v>55</v>
      </c>
      <c r="H340" s="166"/>
      <c r="I340" s="166"/>
      <c r="J340" s="166">
        <v>72</v>
      </c>
      <c r="K340" s="166">
        <v>72</v>
      </c>
      <c r="L340" s="166"/>
      <c r="M340" s="166"/>
      <c r="N340" s="61"/>
      <c r="O340" s="61"/>
      <c r="P340" s="64"/>
      <c r="Q340" s="61"/>
      <c r="R340" s="61"/>
      <c r="S340" s="61"/>
      <c r="T340" s="61"/>
      <c r="U340" s="61"/>
      <c r="V340" s="61"/>
      <c r="W340" s="61">
        <v>2.5</v>
      </c>
      <c r="X340" s="61"/>
      <c r="Y340" s="61">
        <v>7.5</v>
      </c>
      <c r="Z340" s="61"/>
      <c r="AA340" s="61"/>
      <c r="AB340" s="61"/>
      <c r="AC340" s="61"/>
      <c r="AD340" s="61"/>
      <c r="AE340" s="125"/>
      <c r="AF340" s="128">
        <f t="shared" si="47"/>
        <v>82</v>
      </c>
      <c r="AG340" s="126"/>
      <c r="AH340" s="60"/>
      <c r="AI340" s="60"/>
      <c r="AJ340" s="60"/>
      <c r="AK340" s="60"/>
      <c r="AL340" s="60"/>
      <c r="AM340" s="60"/>
      <c r="AN340" s="60"/>
      <c r="AO340" s="60"/>
      <c r="AP340" s="60"/>
      <c r="AQ340" s="126"/>
      <c r="AR340" s="126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>
        <v>82</v>
      </c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189"/>
      <c r="CL340" s="79" t="b">
        <f t="shared" si="48"/>
        <v>1</v>
      </c>
      <c r="CN340" s="389">
        <f t="shared" si="49"/>
        <v>2.25</v>
      </c>
    </row>
    <row r="341" spans="1:92" ht="10.5" customHeight="1">
      <c r="A341" s="363" t="s">
        <v>331</v>
      </c>
      <c r="B341" s="286" t="s">
        <v>332</v>
      </c>
      <c r="C341" s="183">
        <v>10</v>
      </c>
      <c r="D341" s="224" t="s">
        <v>84</v>
      </c>
      <c r="E341" s="351" t="s">
        <v>158</v>
      </c>
      <c r="F341" s="166">
        <v>24</v>
      </c>
      <c r="G341" s="166" t="s">
        <v>55</v>
      </c>
      <c r="H341" s="166"/>
      <c r="I341" s="166"/>
      <c r="J341" s="166">
        <v>32</v>
      </c>
      <c r="K341" s="166">
        <v>32</v>
      </c>
      <c r="L341" s="166"/>
      <c r="M341" s="166"/>
      <c r="N341" s="166"/>
      <c r="O341" s="64"/>
      <c r="P341" s="64"/>
      <c r="Q341" s="64"/>
      <c r="R341" s="64"/>
      <c r="S341" s="64"/>
      <c r="T341" s="61"/>
      <c r="U341" s="61"/>
      <c r="V341" s="61"/>
      <c r="W341" s="61"/>
      <c r="X341" s="61">
        <f>24*0.1</f>
        <v>2.4000000000000004</v>
      </c>
      <c r="Y341" s="61"/>
      <c r="Z341" s="61"/>
      <c r="AA341" s="61"/>
      <c r="AB341" s="61"/>
      <c r="AC341" s="61"/>
      <c r="AD341" s="61"/>
      <c r="AE341" s="125"/>
      <c r="AF341" s="128">
        <f t="shared" si="47"/>
        <v>34.4</v>
      </c>
      <c r="AG341" s="126"/>
      <c r="AH341" s="60"/>
      <c r="AI341" s="60"/>
      <c r="AJ341" s="60"/>
      <c r="AK341" s="60"/>
      <c r="AL341" s="60"/>
      <c r="AM341" s="60"/>
      <c r="AN341" s="60"/>
      <c r="AO341" s="60"/>
      <c r="AP341" s="60"/>
      <c r="AQ341" s="126"/>
      <c r="AR341" s="126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>
        <f>AF341</f>
        <v>34.4</v>
      </c>
      <c r="CD341" s="60"/>
      <c r="CE341" s="60"/>
      <c r="CF341" s="60"/>
      <c r="CG341" s="60"/>
      <c r="CH341" s="60"/>
      <c r="CI341" s="60"/>
      <c r="CJ341" s="60"/>
      <c r="CK341" s="189"/>
      <c r="CL341" s="79" t="b">
        <f t="shared" si="48"/>
        <v>1</v>
      </c>
      <c r="CN341" s="389">
        <f t="shared" si="49"/>
        <v>1</v>
      </c>
    </row>
    <row r="342" spans="1:92" ht="10.5" customHeight="1">
      <c r="A342" s="363" t="s">
        <v>331</v>
      </c>
      <c r="B342" s="286" t="s">
        <v>332</v>
      </c>
      <c r="C342" s="183">
        <v>11</v>
      </c>
      <c r="D342" s="230" t="s">
        <v>93</v>
      </c>
      <c r="E342" s="351" t="s">
        <v>158</v>
      </c>
      <c r="F342" s="166">
        <v>24</v>
      </c>
      <c r="G342" s="166" t="s">
        <v>55</v>
      </c>
      <c r="H342" s="166"/>
      <c r="I342" s="166"/>
      <c r="J342" s="166"/>
      <c r="K342" s="166"/>
      <c r="L342" s="166"/>
      <c r="M342" s="166"/>
      <c r="N342" s="166"/>
      <c r="O342" s="166"/>
      <c r="P342" s="64"/>
      <c r="Q342" s="166"/>
      <c r="R342" s="166"/>
      <c r="S342" s="166"/>
      <c r="T342" s="64"/>
      <c r="U342" s="64"/>
      <c r="V342" s="64">
        <v>90</v>
      </c>
      <c r="W342" s="64"/>
      <c r="X342" s="64"/>
      <c r="Y342" s="64"/>
      <c r="Z342" s="61"/>
      <c r="AA342" s="85"/>
      <c r="AB342" s="85"/>
      <c r="AC342" s="85"/>
      <c r="AD342" s="85"/>
      <c r="AE342" s="129"/>
      <c r="AF342" s="128">
        <f t="shared" si="47"/>
        <v>90</v>
      </c>
      <c r="AG342" s="126"/>
      <c r="AH342" s="60"/>
      <c r="AI342" s="60"/>
      <c r="AJ342" s="60"/>
      <c r="AK342" s="60"/>
      <c r="AL342" s="60"/>
      <c r="AM342" s="60"/>
      <c r="AN342" s="60"/>
      <c r="AO342" s="60"/>
      <c r="AP342" s="60"/>
      <c r="AQ342" s="174"/>
      <c r="AR342" s="174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83"/>
      <c r="BM342" s="60"/>
      <c r="BN342" s="60"/>
      <c r="BO342" s="60"/>
      <c r="BP342" s="60"/>
      <c r="BQ342" s="60"/>
      <c r="BR342" s="60"/>
      <c r="BS342" s="60">
        <v>20</v>
      </c>
      <c r="BT342" s="60"/>
      <c r="BU342" s="60"/>
      <c r="BV342" s="60"/>
      <c r="BW342" s="60"/>
      <c r="BX342" s="60"/>
      <c r="BY342" s="60"/>
      <c r="BZ342" s="64"/>
      <c r="CA342" s="60"/>
      <c r="CB342" s="60"/>
      <c r="CC342" s="60"/>
      <c r="CD342" s="60"/>
      <c r="CE342" s="60"/>
      <c r="CF342" s="60">
        <v>70</v>
      </c>
      <c r="CG342" s="60"/>
      <c r="CH342" s="60"/>
      <c r="CI342" s="60"/>
      <c r="CJ342" s="60"/>
      <c r="CK342" s="189"/>
      <c r="CL342" s="79" t="b">
        <f t="shared" si="48"/>
        <v>1</v>
      </c>
      <c r="CN342" s="389">
        <f t="shared" si="49"/>
        <v>0</v>
      </c>
    </row>
    <row r="343" spans="1:92" ht="10.5" customHeight="1">
      <c r="A343" s="363" t="s">
        <v>331</v>
      </c>
      <c r="B343" s="286" t="s">
        <v>332</v>
      </c>
      <c r="C343" s="183">
        <v>12</v>
      </c>
      <c r="D343" s="229" t="s">
        <v>133</v>
      </c>
      <c r="E343" s="351" t="s">
        <v>158</v>
      </c>
      <c r="F343" s="166">
        <v>24</v>
      </c>
      <c r="G343" s="166" t="s">
        <v>55</v>
      </c>
      <c r="H343" s="166"/>
      <c r="I343" s="166"/>
      <c r="J343" s="166"/>
      <c r="K343" s="166"/>
      <c r="L343" s="166"/>
      <c r="M343" s="166"/>
      <c r="N343" s="166"/>
      <c r="O343" s="166"/>
      <c r="P343" s="64"/>
      <c r="Q343" s="166"/>
      <c r="R343" s="166"/>
      <c r="S343" s="166"/>
      <c r="T343" s="166"/>
      <c r="U343" s="166"/>
      <c r="V343" s="166"/>
      <c r="W343" s="61"/>
      <c r="X343" s="61"/>
      <c r="Y343" s="61"/>
      <c r="Z343" s="61"/>
      <c r="AA343" s="166">
        <v>2</v>
      </c>
      <c r="AB343" s="166"/>
      <c r="AC343" s="64">
        <f>ROUND(F343/10*0.5*5,0)</f>
        <v>6</v>
      </c>
      <c r="AD343" s="166"/>
      <c r="AE343" s="129"/>
      <c r="AF343" s="128">
        <f t="shared" si="47"/>
        <v>8</v>
      </c>
      <c r="AG343" s="126"/>
      <c r="AH343" s="60"/>
      <c r="AI343" s="60"/>
      <c r="AJ343" s="60"/>
      <c r="AK343" s="60"/>
      <c r="AL343" s="60"/>
      <c r="AM343" s="60"/>
      <c r="AN343" s="60"/>
      <c r="AO343" s="60"/>
      <c r="AP343" s="60"/>
      <c r="AQ343" s="174"/>
      <c r="AR343" s="174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4"/>
      <c r="CA343" s="60"/>
      <c r="CB343" s="60"/>
      <c r="CC343" s="60"/>
      <c r="CD343" s="60"/>
      <c r="CE343" s="60"/>
      <c r="CF343" s="60"/>
      <c r="CG343" s="71">
        <f>AF343</f>
        <v>8</v>
      </c>
      <c r="CH343" s="60"/>
      <c r="CI343" s="60"/>
      <c r="CJ343" s="60"/>
      <c r="CK343" s="189"/>
      <c r="CL343" s="79" t="b">
        <f t="shared" si="48"/>
        <v>1</v>
      </c>
      <c r="CN343" s="389">
        <f t="shared" si="49"/>
        <v>0</v>
      </c>
    </row>
    <row r="344" spans="1:92" s="280" customFormat="1" ht="10.5" customHeight="1">
      <c r="A344" s="363" t="s">
        <v>331</v>
      </c>
      <c r="B344" s="286" t="s">
        <v>332</v>
      </c>
      <c r="C344" s="218"/>
      <c r="D344" s="225"/>
      <c r="E344" s="352" t="s">
        <v>161</v>
      </c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405"/>
      <c r="AD344" s="80"/>
      <c r="AE344" s="124"/>
      <c r="AF344" s="127"/>
      <c r="AG344" s="276"/>
      <c r="AH344" s="277"/>
      <c r="AI344" s="277"/>
      <c r="AJ344" s="277"/>
      <c r="AK344" s="277"/>
      <c r="AL344" s="277"/>
      <c r="AM344" s="277"/>
      <c r="AN344" s="277"/>
      <c r="AO344" s="277"/>
      <c r="AP344" s="277"/>
      <c r="AQ344" s="277"/>
      <c r="AR344" s="277"/>
      <c r="AS344" s="277"/>
      <c r="AT344" s="277"/>
      <c r="AU344" s="277"/>
      <c r="AV344" s="277"/>
      <c r="AW344" s="277"/>
      <c r="AX344" s="277"/>
      <c r="AY344" s="277"/>
      <c r="AZ344" s="277"/>
      <c r="BA344" s="277"/>
      <c r="BB344" s="277"/>
      <c r="BC344" s="277"/>
      <c r="BD344" s="277"/>
      <c r="BE344" s="277"/>
      <c r="BF344" s="277"/>
      <c r="BG344" s="277"/>
      <c r="BH344" s="277"/>
      <c r="BI344" s="277"/>
      <c r="BJ344" s="277"/>
      <c r="BK344" s="277"/>
      <c r="BL344" s="277"/>
      <c r="BM344" s="277"/>
      <c r="BN344" s="277"/>
      <c r="BO344" s="277"/>
      <c r="BP344" s="277"/>
      <c r="BQ344" s="277"/>
      <c r="BR344" s="277"/>
      <c r="BS344" s="277"/>
      <c r="BT344" s="277"/>
      <c r="BU344" s="277"/>
      <c r="BV344" s="277"/>
      <c r="BW344" s="277"/>
      <c r="BX344" s="277"/>
      <c r="BY344" s="277"/>
      <c r="BZ344" s="277"/>
      <c r="CA344" s="277"/>
      <c r="CB344" s="277"/>
      <c r="CC344" s="277"/>
      <c r="CD344" s="277"/>
      <c r="CE344" s="277"/>
      <c r="CF344" s="277"/>
      <c r="CG344" s="277"/>
      <c r="CH344" s="277"/>
      <c r="CI344" s="277"/>
      <c r="CJ344" s="277"/>
      <c r="CK344" s="278"/>
      <c r="CL344" s="79" t="b">
        <f t="shared" si="48"/>
        <v>1</v>
      </c>
      <c r="CN344" s="389">
        <f t="shared" si="49"/>
        <v>0</v>
      </c>
    </row>
    <row r="345" spans="1:92" ht="10.5" customHeight="1">
      <c r="A345" s="363" t="s">
        <v>331</v>
      </c>
      <c r="B345" s="286" t="s">
        <v>332</v>
      </c>
      <c r="C345" s="183">
        <v>1</v>
      </c>
      <c r="D345" s="226" t="s">
        <v>377</v>
      </c>
      <c r="E345" s="351" t="s">
        <v>161</v>
      </c>
      <c r="F345" s="166">
        <v>27</v>
      </c>
      <c r="G345" s="166" t="s">
        <v>47</v>
      </c>
      <c r="H345" s="166">
        <v>22</v>
      </c>
      <c r="I345" s="166">
        <v>22</v>
      </c>
      <c r="J345" s="166">
        <v>18</v>
      </c>
      <c r="K345" s="166">
        <f aca="true" t="shared" si="52" ref="K345:K352">J345</f>
        <v>18</v>
      </c>
      <c r="L345" s="166"/>
      <c r="M345" s="166"/>
      <c r="N345" s="61"/>
      <c r="O345" s="61"/>
      <c r="P345" s="64"/>
      <c r="Q345" s="61"/>
      <c r="R345" s="61"/>
      <c r="S345" s="61"/>
      <c r="T345" s="61"/>
      <c r="U345" s="61"/>
      <c r="V345" s="61"/>
      <c r="W345" s="61">
        <f t="shared" si="50"/>
        <v>2.7</v>
      </c>
      <c r="X345" s="61"/>
      <c r="Y345" s="61">
        <f aca="true" t="shared" si="53" ref="Y345:Y352">0.3*F345</f>
        <v>8.1</v>
      </c>
      <c r="Z345" s="61"/>
      <c r="AA345" s="61"/>
      <c r="AB345" s="61"/>
      <c r="AC345" s="61"/>
      <c r="AD345" s="61"/>
      <c r="AE345" s="125"/>
      <c r="AF345" s="128">
        <f t="shared" si="47"/>
        <v>50.800000000000004</v>
      </c>
      <c r="AG345" s="126"/>
      <c r="AH345" s="60"/>
      <c r="AI345" s="60"/>
      <c r="AJ345" s="60"/>
      <c r="AK345" s="60"/>
      <c r="AL345" s="60"/>
      <c r="AM345" s="60"/>
      <c r="AN345" s="60"/>
      <c r="AO345" s="60"/>
      <c r="AP345" s="60"/>
      <c r="AQ345" s="126"/>
      <c r="AR345" s="126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>
        <f>AF345</f>
        <v>50.800000000000004</v>
      </c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189"/>
      <c r="CL345" s="79" t="b">
        <f t="shared" si="48"/>
        <v>1</v>
      </c>
      <c r="CN345" s="389">
        <f t="shared" si="49"/>
        <v>1.25</v>
      </c>
    </row>
    <row r="346" spans="1:92" ht="10.5" customHeight="1">
      <c r="A346" s="363" t="s">
        <v>331</v>
      </c>
      <c r="B346" s="286" t="s">
        <v>332</v>
      </c>
      <c r="C346" s="183">
        <v>2</v>
      </c>
      <c r="D346" s="230" t="s">
        <v>166</v>
      </c>
      <c r="E346" s="353" t="s">
        <v>161</v>
      </c>
      <c r="F346" s="166">
        <v>27</v>
      </c>
      <c r="G346" s="166" t="s">
        <v>47</v>
      </c>
      <c r="H346" s="166">
        <v>22</v>
      </c>
      <c r="I346" s="166">
        <v>22</v>
      </c>
      <c r="J346" s="166">
        <v>12</v>
      </c>
      <c r="K346" s="166">
        <f t="shared" si="52"/>
        <v>12</v>
      </c>
      <c r="L346" s="166">
        <v>8</v>
      </c>
      <c r="M346" s="166">
        <v>8</v>
      </c>
      <c r="N346" s="61"/>
      <c r="O346" s="61"/>
      <c r="P346" s="64"/>
      <c r="Q346" s="61"/>
      <c r="R346" s="61"/>
      <c r="S346" s="61"/>
      <c r="T346" s="61"/>
      <c r="U346" s="61"/>
      <c r="V346" s="61"/>
      <c r="W346" s="61">
        <f t="shared" si="50"/>
        <v>2.7</v>
      </c>
      <c r="X346" s="61"/>
      <c r="Y346" s="61">
        <f t="shared" si="53"/>
        <v>8.1</v>
      </c>
      <c r="Z346" s="61"/>
      <c r="AA346" s="61"/>
      <c r="AB346" s="61"/>
      <c r="AC346" s="61"/>
      <c r="AD346" s="61"/>
      <c r="AE346" s="125"/>
      <c r="AF346" s="128">
        <f t="shared" si="47"/>
        <v>52.800000000000004</v>
      </c>
      <c r="AG346" s="126"/>
      <c r="AH346" s="60"/>
      <c r="AI346" s="60"/>
      <c r="AJ346" s="60">
        <f>AF346</f>
        <v>52.800000000000004</v>
      </c>
      <c r="AK346" s="60"/>
      <c r="AL346" s="60"/>
      <c r="AM346" s="60"/>
      <c r="AN346" s="60"/>
      <c r="AO346" s="60"/>
      <c r="AP346" s="60"/>
      <c r="AQ346" s="126"/>
      <c r="AR346" s="126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189"/>
      <c r="CL346" s="79" t="b">
        <f t="shared" si="48"/>
        <v>1</v>
      </c>
      <c r="CN346" s="389">
        <f t="shared" si="49"/>
        <v>1.3125</v>
      </c>
    </row>
    <row r="347" spans="1:92" ht="10.5" customHeight="1">
      <c r="A347" s="363" t="s">
        <v>331</v>
      </c>
      <c r="B347" s="286" t="s">
        <v>332</v>
      </c>
      <c r="C347" s="183">
        <v>3</v>
      </c>
      <c r="D347" s="222" t="s">
        <v>168</v>
      </c>
      <c r="E347" s="353" t="s">
        <v>161</v>
      </c>
      <c r="F347" s="166">
        <v>27</v>
      </c>
      <c r="G347" s="166" t="s">
        <v>47</v>
      </c>
      <c r="H347" s="166">
        <v>22</v>
      </c>
      <c r="I347" s="166">
        <v>22</v>
      </c>
      <c r="J347" s="166">
        <v>26</v>
      </c>
      <c r="K347" s="166">
        <f t="shared" si="52"/>
        <v>26</v>
      </c>
      <c r="L347" s="166"/>
      <c r="M347" s="166"/>
      <c r="N347" s="61"/>
      <c r="O347" s="61"/>
      <c r="P347" s="64"/>
      <c r="Q347" s="61"/>
      <c r="R347" s="61"/>
      <c r="S347" s="61"/>
      <c r="T347" s="61"/>
      <c r="U347" s="61"/>
      <c r="V347" s="61"/>
      <c r="W347" s="61">
        <f t="shared" si="50"/>
        <v>2.7</v>
      </c>
      <c r="X347" s="61"/>
      <c r="Y347" s="61">
        <f t="shared" si="53"/>
        <v>8.1</v>
      </c>
      <c r="Z347" s="61"/>
      <c r="AA347" s="61"/>
      <c r="AB347" s="61"/>
      <c r="AC347" s="61"/>
      <c r="AD347" s="61"/>
      <c r="AE347" s="125"/>
      <c r="AF347" s="128">
        <f t="shared" si="47"/>
        <v>58.800000000000004</v>
      </c>
      <c r="AG347" s="126"/>
      <c r="AH347" s="60"/>
      <c r="AI347" s="60"/>
      <c r="AJ347" s="60"/>
      <c r="AK347" s="60"/>
      <c r="AL347" s="60"/>
      <c r="AM347" s="60"/>
      <c r="AN347" s="60"/>
      <c r="AO347" s="60"/>
      <c r="AP347" s="60"/>
      <c r="AQ347" s="174"/>
      <c r="AR347" s="174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>
        <f>AF347</f>
        <v>58.800000000000004</v>
      </c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4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189"/>
      <c r="CL347" s="79" t="b">
        <f t="shared" si="48"/>
        <v>1</v>
      </c>
      <c r="CN347" s="389">
        <f t="shared" si="49"/>
        <v>1.5</v>
      </c>
    </row>
    <row r="348" spans="1:92" ht="10.5" customHeight="1">
      <c r="A348" s="363" t="s">
        <v>331</v>
      </c>
      <c r="B348" s="286" t="s">
        <v>332</v>
      </c>
      <c r="C348" s="183">
        <v>4</v>
      </c>
      <c r="D348" s="222" t="s">
        <v>181</v>
      </c>
      <c r="E348" s="353" t="s">
        <v>161</v>
      </c>
      <c r="F348" s="166">
        <v>27</v>
      </c>
      <c r="G348" s="166" t="s">
        <v>47</v>
      </c>
      <c r="H348" s="166">
        <v>22</v>
      </c>
      <c r="I348" s="166">
        <v>22</v>
      </c>
      <c r="J348" s="166">
        <v>32</v>
      </c>
      <c r="K348" s="166">
        <f t="shared" si="52"/>
        <v>32</v>
      </c>
      <c r="L348" s="166"/>
      <c r="M348" s="166"/>
      <c r="N348" s="61"/>
      <c r="O348" s="61"/>
      <c r="P348" s="64"/>
      <c r="Q348" s="61"/>
      <c r="R348" s="61"/>
      <c r="S348" s="61"/>
      <c r="T348" s="61"/>
      <c r="U348" s="61"/>
      <c r="V348" s="61"/>
      <c r="W348" s="61">
        <f t="shared" si="50"/>
        <v>2.7</v>
      </c>
      <c r="X348" s="61"/>
      <c r="Y348" s="61">
        <f t="shared" si="53"/>
        <v>8.1</v>
      </c>
      <c r="Z348" s="61"/>
      <c r="AA348" s="61"/>
      <c r="AB348" s="61"/>
      <c r="AC348" s="61"/>
      <c r="AD348" s="61"/>
      <c r="AE348" s="125"/>
      <c r="AF348" s="128">
        <f t="shared" si="47"/>
        <v>64.8</v>
      </c>
      <c r="AG348" s="126"/>
      <c r="AH348" s="60"/>
      <c r="AI348" s="60"/>
      <c r="AJ348" s="60"/>
      <c r="AK348" s="60"/>
      <c r="AL348" s="60"/>
      <c r="AM348" s="60"/>
      <c r="AN348" s="60"/>
      <c r="AO348" s="60"/>
      <c r="AP348" s="60"/>
      <c r="AQ348" s="126"/>
      <c r="AR348" s="126"/>
      <c r="AS348" s="60"/>
      <c r="AT348" s="60"/>
      <c r="AU348" s="60"/>
      <c r="AV348" s="60"/>
      <c r="AW348" s="60"/>
      <c r="AX348" s="60"/>
      <c r="AY348" s="60"/>
      <c r="AZ348" s="60"/>
      <c r="BA348" s="83"/>
      <c r="BB348" s="83">
        <f>AF348</f>
        <v>64.8</v>
      </c>
      <c r="BC348" s="83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189"/>
      <c r="CL348" s="79" t="b">
        <f t="shared" si="48"/>
        <v>1</v>
      </c>
      <c r="CN348" s="389">
        <f t="shared" si="49"/>
        <v>1.6875</v>
      </c>
    </row>
    <row r="349" spans="1:92" ht="10.5" customHeight="1">
      <c r="A349" s="363" t="s">
        <v>331</v>
      </c>
      <c r="B349" s="286" t="s">
        <v>332</v>
      </c>
      <c r="C349" s="183">
        <v>5</v>
      </c>
      <c r="D349" s="230" t="s">
        <v>375</v>
      </c>
      <c r="E349" s="353" t="s">
        <v>161</v>
      </c>
      <c r="F349" s="166">
        <v>27</v>
      </c>
      <c r="G349" s="166" t="s">
        <v>47</v>
      </c>
      <c r="H349" s="166">
        <v>22</v>
      </c>
      <c r="I349" s="166">
        <v>22</v>
      </c>
      <c r="J349" s="166">
        <v>60</v>
      </c>
      <c r="K349" s="166">
        <f t="shared" si="52"/>
        <v>60</v>
      </c>
      <c r="L349" s="166"/>
      <c r="M349" s="166"/>
      <c r="N349" s="166"/>
      <c r="O349" s="61"/>
      <c r="P349" s="64"/>
      <c r="Q349" s="64"/>
      <c r="R349" s="64"/>
      <c r="S349" s="64"/>
      <c r="T349" s="61"/>
      <c r="U349" s="61"/>
      <c r="V349" s="61"/>
      <c r="W349" s="61">
        <f t="shared" si="50"/>
        <v>2.7</v>
      </c>
      <c r="X349" s="61"/>
      <c r="Y349" s="61">
        <f t="shared" si="53"/>
        <v>8.1</v>
      </c>
      <c r="Z349" s="61"/>
      <c r="AA349" s="61"/>
      <c r="AB349" s="61"/>
      <c r="AC349" s="61"/>
      <c r="AD349" s="61"/>
      <c r="AE349" s="125"/>
      <c r="AF349" s="128">
        <f t="shared" si="47"/>
        <v>92.8</v>
      </c>
      <c r="AG349" s="126"/>
      <c r="AH349" s="60"/>
      <c r="AI349" s="60"/>
      <c r="AJ349" s="60"/>
      <c r="AK349" s="60"/>
      <c r="AL349" s="60"/>
      <c r="AM349" s="60"/>
      <c r="AN349" s="60"/>
      <c r="AO349" s="60"/>
      <c r="AP349" s="60"/>
      <c r="AQ349" s="126"/>
      <c r="AR349" s="126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>
        <v>92.8</v>
      </c>
      <c r="CH349" s="60"/>
      <c r="CI349" s="60"/>
      <c r="CJ349" s="60"/>
      <c r="CK349" s="189"/>
      <c r="CL349" s="79" t="b">
        <f t="shared" si="48"/>
        <v>1</v>
      </c>
      <c r="CN349" s="389">
        <f t="shared" si="49"/>
        <v>2.5625</v>
      </c>
    </row>
    <row r="350" spans="1:92" ht="10.5" customHeight="1">
      <c r="A350" s="363" t="s">
        <v>331</v>
      </c>
      <c r="B350" s="286" t="s">
        <v>332</v>
      </c>
      <c r="C350" s="183">
        <v>6</v>
      </c>
      <c r="D350" s="230" t="s">
        <v>308</v>
      </c>
      <c r="E350" s="353" t="s">
        <v>161</v>
      </c>
      <c r="F350" s="166">
        <v>27</v>
      </c>
      <c r="G350" s="166" t="s">
        <v>47</v>
      </c>
      <c r="H350" s="166">
        <v>22</v>
      </c>
      <c r="I350" s="166">
        <v>22</v>
      </c>
      <c r="J350" s="166">
        <v>40</v>
      </c>
      <c r="K350" s="166">
        <f t="shared" si="52"/>
        <v>40</v>
      </c>
      <c r="L350" s="166"/>
      <c r="M350" s="166"/>
      <c r="N350" s="166"/>
      <c r="O350" s="64"/>
      <c r="P350" s="64"/>
      <c r="Q350" s="64"/>
      <c r="R350" s="64"/>
      <c r="S350" s="64"/>
      <c r="T350" s="61"/>
      <c r="U350" s="61"/>
      <c r="V350" s="61"/>
      <c r="W350" s="61">
        <f t="shared" si="50"/>
        <v>2.7</v>
      </c>
      <c r="X350" s="61"/>
      <c r="Y350" s="61">
        <f>0.3*F350</f>
        <v>8.1</v>
      </c>
      <c r="Z350" s="61"/>
      <c r="AA350" s="61"/>
      <c r="AB350" s="61"/>
      <c r="AC350" s="61"/>
      <c r="AD350" s="61"/>
      <c r="AE350" s="125"/>
      <c r="AF350" s="128">
        <f t="shared" si="47"/>
        <v>72.8</v>
      </c>
      <c r="AG350" s="126"/>
      <c r="AH350" s="60"/>
      <c r="AI350" s="60"/>
      <c r="AJ350" s="60"/>
      <c r="AK350" s="60"/>
      <c r="AL350" s="60"/>
      <c r="AM350" s="60"/>
      <c r="AN350" s="60"/>
      <c r="AO350" s="60"/>
      <c r="AP350" s="60"/>
      <c r="AQ350" s="126"/>
      <c r="AR350" s="126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>
        <v>72.8</v>
      </c>
      <c r="CH350" s="60"/>
      <c r="CI350" s="60"/>
      <c r="CJ350" s="60"/>
      <c r="CK350" s="189"/>
      <c r="CL350" s="79" t="b">
        <f t="shared" si="48"/>
        <v>1</v>
      </c>
      <c r="CN350" s="389">
        <f t="shared" si="49"/>
        <v>1.9375</v>
      </c>
    </row>
    <row r="351" spans="1:92" ht="10.5" customHeight="1">
      <c r="A351" s="363" t="s">
        <v>331</v>
      </c>
      <c r="B351" s="286" t="s">
        <v>332</v>
      </c>
      <c r="C351" s="183">
        <v>7</v>
      </c>
      <c r="D351" s="222" t="s">
        <v>182</v>
      </c>
      <c r="E351" s="353" t="s">
        <v>161</v>
      </c>
      <c r="F351" s="166">
        <v>27</v>
      </c>
      <c r="G351" s="166" t="s">
        <v>47</v>
      </c>
      <c r="H351" s="166">
        <v>22</v>
      </c>
      <c r="I351" s="166">
        <v>22</v>
      </c>
      <c r="J351" s="166">
        <v>32</v>
      </c>
      <c r="K351" s="166">
        <f t="shared" si="52"/>
        <v>32</v>
      </c>
      <c r="L351" s="166"/>
      <c r="M351" s="166"/>
      <c r="N351" s="166"/>
      <c r="O351" s="64"/>
      <c r="P351" s="64"/>
      <c r="Q351" s="64"/>
      <c r="R351" s="64"/>
      <c r="S351" s="64"/>
      <c r="T351" s="61"/>
      <c r="U351" s="61"/>
      <c r="V351" s="61"/>
      <c r="W351" s="61">
        <f t="shared" si="50"/>
        <v>2.7</v>
      </c>
      <c r="X351" s="61"/>
      <c r="Y351" s="61">
        <f t="shared" si="53"/>
        <v>8.1</v>
      </c>
      <c r="Z351" s="61"/>
      <c r="AA351" s="61"/>
      <c r="AB351" s="61"/>
      <c r="AC351" s="61"/>
      <c r="AD351" s="61"/>
      <c r="AE351" s="125"/>
      <c r="AF351" s="128">
        <f t="shared" si="47"/>
        <v>64.8</v>
      </c>
      <c r="AG351" s="126"/>
      <c r="AH351" s="60"/>
      <c r="AI351" s="60">
        <f>AF351</f>
        <v>64.8</v>
      </c>
      <c r="AJ351" s="60"/>
      <c r="AK351" s="60"/>
      <c r="AL351" s="60"/>
      <c r="AM351" s="60"/>
      <c r="AN351" s="60"/>
      <c r="AO351" s="60"/>
      <c r="AP351" s="60"/>
      <c r="AQ351" s="126"/>
      <c r="AR351" s="126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189"/>
      <c r="CL351" s="79" t="b">
        <f t="shared" si="48"/>
        <v>1</v>
      </c>
      <c r="CN351" s="389">
        <f t="shared" si="49"/>
        <v>1.6875</v>
      </c>
    </row>
    <row r="352" spans="1:92" ht="10.5" customHeight="1">
      <c r="A352" s="363" t="s">
        <v>331</v>
      </c>
      <c r="B352" s="286" t="s">
        <v>332</v>
      </c>
      <c r="C352" s="183">
        <v>8</v>
      </c>
      <c r="D352" s="229" t="s">
        <v>350</v>
      </c>
      <c r="E352" s="353" t="s">
        <v>161</v>
      </c>
      <c r="F352" s="166">
        <v>27</v>
      </c>
      <c r="G352" s="166" t="s">
        <v>47</v>
      </c>
      <c r="H352" s="166">
        <v>22</v>
      </c>
      <c r="I352" s="166">
        <v>22</v>
      </c>
      <c r="J352" s="166">
        <v>40</v>
      </c>
      <c r="K352" s="166">
        <f t="shared" si="52"/>
        <v>40</v>
      </c>
      <c r="L352" s="166"/>
      <c r="M352" s="166"/>
      <c r="N352" s="166"/>
      <c r="O352" s="61"/>
      <c r="P352" s="64"/>
      <c r="Q352" s="64"/>
      <c r="R352" s="61"/>
      <c r="S352" s="64"/>
      <c r="T352" s="61"/>
      <c r="U352" s="61"/>
      <c r="V352" s="61"/>
      <c r="W352" s="61">
        <f t="shared" si="50"/>
        <v>2.7</v>
      </c>
      <c r="X352" s="61"/>
      <c r="Y352" s="61">
        <f t="shared" si="53"/>
        <v>8.1</v>
      </c>
      <c r="Z352" s="61"/>
      <c r="AA352" s="61"/>
      <c r="AB352" s="61"/>
      <c r="AC352" s="61"/>
      <c r="AD352" s="61"/>
      <c r="AE352" s="125"/>
      <c r="AF352" s="128">
        <f t="shared" si="47"/>
        <v>72.8</v>
      </c>
      <c r="AG352" s="126"/>
      <c r="AH352" s="60"/>
      <c r="AI352" s="60"/>
      <c r="AJ352" s="60"/>
      <c r="AK352" s="60"/>
      <c r="AL352" s="60"/>
      <c r="AM352" s="60"/>
      <c r="AN352" s="60"/>
      <c r="AO352" s="60"/>
      <c r="AP352" s="60"/>
      <c r="AQ352" s="126"/>
      <c r="AR352" s="126"/>
      <c r="AS352" s="60"/>
      <c r="AT352" s="60"/>
      <c r="AU352" s="60"/>
      <c r="AV352" s="60"/>
      <c r="AW352" s="60">
        <f>AF352</f>
        <v>72.8</v>
      </c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189"/>
      <c r="CL352" s="79" t="b">
        <f t="shared" si="48"/>
        <v>1</v>
      </c>
      <c r="CN352" s="389">
        <f t="shared" si="49"/>
        <v>1.9375</v>
      </c>
    </row>
    <row r="353" spans="1:92" ht="10.5" customHeight="1">
      <c r="A353" s="363" t="s">
        <v>331</v>
      </c>
      <c r="B353" s="286" t="s">
        <v>332</v>
      </c>
      <c r="C353" s="183">
        <v>9</v>
      </c>
      <c r="D353" s="230" t="s">
        <v>86</v>
      </c>
      <c r="E353" s="353" t="s">
        <v>161</v>
      </c>
      <c r="F353" s="166">
        <v>27</v>
      </c>
      <c r="G353" s="166" t="s">
        <v>47</v>
      </c>
      <c r="H353" s="166"/>
      <c r="I353" s="166"/>
      <c r="J353" s="166"/>
      <c r="K353" s="166"/>
      <c r="L353" s="166"/>
      <c r="M353" s="166"/>
      <c r="N353" s="61"/>
      <c r="O353" s="61"/>
      <c r="P353" s="64"/>
      <c r="Q353" s="64"/>
      <c r="R353" s="61"/>
      <c r="S353" s="61"/>
      <c r="T353" s="61"/>
      <c r="U353" s="64"/>
      <c r="V353" s="64">
        <v>180</v>
      </c>
      <c r="W353" s="64"/>
      <c r="X353" s="64"/>
      <c r="Y353" s="64"/>
      <c r="Z353" s="61"/>
      <c r="AA353" s="61"/>
      <c r="AB353" s="64"/>
      <c r="AC353" s="61"/>
      <c r="AD353" s="61"/>
      <c r="AE353" s="125"/>
      <c r="AF353" s="128">
        <f t="shared" si="47"/>
        <v>180</v>
      </c>
      <c r="AG353" s="126"/>
      <c r="AH353" s="60"/>
      <c r="AI353" s="60"/>
      <c r="AJ353" s="60"/>
      <c r="AK353" s="60"/>
      <c r="AL353" s="60"/>
      <c r="AM353" s="60"/>
      <c r="AN353" s="60"/>
      <c r="AO353" s="60"/>
      <c r="AP353" s="60"/>
      <c r="AQ353" s="174"/>
      <c r="AR353" s="174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4"/>
      <c r="CA353" s="60"/>
      <c r="CB353" s="60"/>
      <c r="CC353" s="60"/>
      <c r="CD353" s="60"/>
      <c r="CE353" s="60"/>
      <c r="CF353" s="60">
        <f>AF353</f>
        <v>180</v>
      </c>
      <c r="CG353" s="60"/>
      <c r="CH353" s="60"/>
      <c r="CI353" s="60"/>
      <c r="CJ353" s="60"/>
      <c r="CK353" s="189"/>
      <c r="CL353" s="79" t="b">
        <f t="shared" si="48"/>
        <v>1</v>
      </c>
      <c r="CN353" s="389">
        <f t="shared" si="49"/>
        <v>0</v>
      </c>
    </row>
    <row r="354" spans="1:92" ht="10.5" customHeight="1">
      <c r="A354" s="363" t="s">
        <v>331</v>
      </c>
      <c r="B354" s="286" t="s">
        <v>332</v>
      </c>
      <c r="C354" s="183">
        <v>10</v>
      </c>
      <c r="D354" s="229" t="s">
        <v>265</v>
      </c>
      <c r="E354" s="351" t="s">
        <v>161</v>
      </c>
      <c r="F354" s="166">
        <v>27</v>
      </c>
      <c r="G354" s="166" t="s">
        <v>47</v>
      </c>
      <c r="H354" s="166"/>
      <c r="I354" s="166"/>
      <c r="J354" s="166"/>
      <c r="K354" s="166"/>
      <c r="L354" s="166"/>
      <c r="M354" s="166"/>
      <c r="N354" s="166"/>
      <c r="O354" s="166"/>
      <c r="P354" s="64"/>
      <c r="Q354" s="166"/>
      <c r="R354" s="166"/>
      <c r="S354" s="166"/>
      <c r="T354" s="166"/>
      <c r="U354" s="166"/>
      <c r="V354" s="166"/>
      <c r="W354" s="61"/>
      <c r="X354" s="61"/>
      <c r="Y354" s="61"/>
      <c r="Z354" s="64"/>
      <c r="AA354" s="166">
        <v>2</v>
      </c>
      <c r="AB354" s="166"/>
      <c r="AC354" s="64">
        <f>ROUND(F354/10*0.5*5,0)</f>
        <v>7</v>
      </c>
      <c r="AD354" s="61"/>
      <c r="AE354" s="125"/>
      <c r="AF354" s="128">
        <f t="shared" si="47"/>
        <v>9</v>
      </c>
      <c r="AG354" s="126"/>
      <c r="AH354" s="60"/>
      <c r="AI354" s="60"/>
      <c r="AJ354" s="60"/>
      <c r="AK354" s="60"/>
      <c r="AL354" s="60"/>
      <c r="AM354" s="60"/>
      <c r="AN354" s="60"/>
      <c r="AO354" s="60"/>
      <c r="AP354" s="60"/>
      <c r="AQ354" s="174"/>
      <c r="AR354" s="174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4"/>
      <c r="CA354" s="60"/>
      <c r="CB354" s="60"/>
      <c r="CC354" s="60"/>
      <c r="CD354" s="60"/>
      <c r="CE354" s="60"/>
      <c r="CF354" s="60"/>
      <c r="CG354" s="71">
        <f>AF354</f>
        <v>9</v>
      </c>
      <c r="CH354" s="60"/>
      <c r="CI354" s="60"/>
      <c r="CJ354" s="60"/>
      <c r="CK354" s="189"/>
      <c r="CL354" s="79" t="b">
        <f t="shared" si="48"/>
        <v>1</v>
      </c>
      <c r="CN354" s="389">
        <f t="shared" si="49"/>
        <v>0</v>
      </c>
    </row>
    <row r="355" spans="1:92" s="280" customFormat="1" ht="10.5" customHeight="1">
      <c r="A355" s="363" t="s">
        <v>331</v>
      </c>
      <c r="B355" s="286" t="s">
        <v>332</v>
      </c>
      <c r="C355" s="218"/>
      <c r="D355" s="225"/>
      <c r="E355" s="352" t="s">
        <v>194</v>
      </c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405"/>
      <c r="AD355" s="80"/>
      <c r="AE355" s="124"/>
      <c r="AF355" s="127"/>
      <c r="AG355" s="276"/>
      <c r="AH355" s="277"/>
      <c r="AI355" s="277"/>
      <c r="AJ355" s="277"/>
      <c r="AK355" s="277"/>
      <c r="AL355" s="277"/>
      <c r="AM355" s="277"/>
      <c r="AN355" s="277"/>
      <c r="AO355" s="277"/>
      <c r="AP355" s="277"/>
      <c r="AQ355" s="277"/>
      <c r="AR355" s="277"/>
      <c r="AS355" s="277"/>
      <c r="AT355" s="277"/>
      <c r="AU355" s="277"/>
      <c r="AV355" s="277"/>
      <c r="AW355" s="277"/>
      <c r="AX355" s="277"/>
      <c r="AY355" s="277"/>
      <c r="AZ355" s="277"/>
      <c r="BA355" s="277"/>
      <c r="BB355" s="277"/>
      <c r="BC355" s="277"/>
      <c r="BD355" s="277"/>
      <c r="BE355" s="277"/>
      <c r="BF355" s="277"/>
      <c r="BG355" s="277"/>
      <c r="BH355" s="277"/>
      <c r="BI355" s="277"/>
      <c r="BJ355" s="277"/>
      <c r="BK355" s="277"/>
      <c r="BL355" s="277"/>
      <c r="BM355" s="277"/>
      <c r="BN355" s="277"/>
      <c r="BO355" s="277"/>
      <c r="BP355" s="277"/>
      <c r="BQ355" s="277"/>
      <c r="BR355" s="277"/>
      <c r="BS355" s="277"/>
      <c r="BT355" s="277"/>
      <c r="BU355" s="277"/>
      <c r="BV355" s="277"/>
      <c r="BW355" s="277"/>
      <c r="BX355" s="277"/>
      <c r="BY355" s="277"/>
      <c r="BZ355" s="277"/>
      <c r="CA355" s="277"/>
      <c r="CB355" s="277"/>
      <c r="CC355" s="277"/>
      <c r="CD355" s="277"/>
      <c r="CE355" s="277"/>
      <c r="CF355" s="277"/>
      <c r="CG355" s="277"/>
      <c r="CH355" s="277"/>
      <c r="CI355" s="277"/>
      <c r="CJ355" s="277"/>
      <c r="CK355" s="278"/>
      <c r="CL355" s="79" t="b">
        <f t="shared" si="48"/>
        <v>1</v>
      </c>
      <c r="CN355" s="389">
        <f t="shared" si="49"/>
        <v>0</v>
      </c>
    </row>
    <row r="356" spans="1:92" ht="10.5" customHeight="1">
      <c r="A356" s="363" t="s">
        <v>331</v>
      </c>
      <c r="B356" s="286" t="s">
        <v>332</v>
      </c>
      <c r="C356" s="183">
        <v>1</v>
      </c>
      <c r="D356" s="224" t="s">
        <v>116</v>
      </c>
      <c r="E356" s="351" t="s">
        <v>194</v>
      </c>
      <c r="F356" s="166">
        <v>27</v>
      </c>
      <c r="G356" s="166" t="s">
        <v>105</v>
      </c>
      <c r="H356" s="166"/>
      <c r="I356" s="82"/>
      <c r="J356" s="166">
        <v>40</v>
      </c>
      <c r="K356" s="166">
        <v>40</v>
      </c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61"/>
      <c r="X356" s="61"/>
      <c r="Y356" s="61"/>
      <c r="Z356" s="61"/>
      <c r="AA356" s="61"/>
      <c r="AB356" s="61"/>
      <c r="AC356" s="61"/>
      <c r="AD356" s="61"/>
      <c r="AE356" s="125"/>
      <c r="AF356" s="128">
        <f t="shared" si="47"/>
        <v>40</v>
      </c>
      <c r="AG356" s="126"/>
      <c r="AH356" s="60"/>
      <c r="AI356" s="60"/>
      <c r="AJ356" s="60"/>
      <c r="AK356" s="60"/>
      <c r="AL356" s="60"/>
      <c r="AM356" s="60"/>
      <c r="AN356" s="60"/>
      <c r="AO356" s="60"/>
      <c r="AP356" s="60"/>
      <c r="AQ356" s="126"/>
      <c r="AR356" s="126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4"/>
      <c r="BR356" s="64"/>
      <c r="BS356" s="60"/>
      <c r="BT356" s="60"/>
      <c r="BU356" s="60"/>
      <c r="BV356" s="60"/>
      <c r="BW356" s="60"/>
      <c r="BX356" s="60"/>
      <c r="BY356" s="60"/>
      <c r="BZ356" s="60">
        <f>AF356</f>
        <v>40</v>
      </c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189"/>
      <c r="CL356" s="79" t="b">
        <f t="shared" si="48"/>
        <v>1</v>
      </c>
      <c r="CN356" s="389">
        <f t="shared" si="49"/>
        <v>1.25</v>
      </c>
    </row>
    <row r="357" spans="1:92" ht="10.5" customHeight="1">
      <c r="A357" s="363" t="s">
        <v>331</v>
      </c>
      <c r="B357" s="286" t="s">
        <v>332</v>
      </c>
      <c r="C357" s="183">
        <v>2</v>
      </c>
      <c r="D357" s="224" t="s">
        <v>117</v>
      </c>
      <c r="E357" s="351" t="s">
        <v>194</v>
      </c>
      <c r="F357" s="166">
        <v>27</v>
      </c>
      <c r="G357" s="166" t="s">
        <v>105</v>
      </c>
      <c r="H357" s="166"/>
      <c r="I357" s="82"/>
      <c r="J357" s="166">
        <v>60</v>
      </c>
      <c r="K357" s="166">
        <v>60</v>
      </c>
      <c r="L357" s="166"/>
      <c r="M357" s="166"/>
      <c r="N357" s="61"/>
      <c r="O357" s="61"/>
      <c r="P357" s="64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125"/>
      <c r="AF357" s="128">
        <f t="shared" si="47"/>
        <v>60</v>
      </c>
      <c r="AG357" s="126"/>
      <c r="AH357" s="60"/>
      <c r="AI357" s="60"/>
      <c r="AJ357" s="60"/>
      <c r="AK357" s="60"/>
      <c r="AL357" s="60"/>
      <c r="AM357" s="60"/>
      <c r="AN357" s="60"/>
      <c r="AO357" s="60"/>
      <c r="AP357" s="60"/>
      <c r="AQ357" s="126"/>
      <c r="AR357" s="126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4"/>
      <c r="BR357" s="64"/>
      <c r="BS357" s="60"/>
      <c r="BT357" s="60"/>
      <c r="BU357" s="60"/>
      <c r="BV357" s="60"/>
      <c r="BW357" s="60"/>
      <c r="BX357" s="60"/>
      <c r="BY357" s="60"/>
      <c r="BZ357" s="60">
        <f>AF357</f>
        <v>60</v>
      </c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189"/>
      <c r="CL357" s="79" t="b">
        <f t="shared" si="48"/>
        <v>1</v>
      </c>
      <c r="CN357" s="389">
        <f t="shared" si="49"/>
        <v>1.875</v>
      </c>
    </row>
    <row r="358" spans="1:92" ht="10.5" customHeight="1">
      <c r="A358" s="363" t="s">
        <v>331</v>
      </c>
      <c r="B358" s="286" t="s">
        <v>332</v>
      </c>
      <c r="C358" s="183">
        <v>3</v>
      </c>
      <c r="D358" s="224" t="s">
        <v>110</v>
      </c>
      <c r="E358" s="351" t="s">
        <v>194</v>
      </c>
      <c r="F358" s="166">
        <v>27</v>
      </c>
      <c r="G358" s="166" t="s">
        <v>105</v>
      </c>
      <c r="H358" s="166"/>
      <c r="I358" s="87"/>
      <c r="J358" s="166">
        <v>40</v>
      </c>
      <c r="K358" s="166">
        <v>40</v>
      </c>
      <c r="L358" s="166"/>
      <c r="M358" s="166"/>
      <c r="N358" s="61"/>
      <c r="O358" s="61"/>
      <c r="P358" s="64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125"/>
      <c r="AF358" s="128">
        <f t="shared" si="47"/>
        <v>40</v>
      </c>
      <c r="AG358" s="126"/>
      <c r="AH358" s="60"/>
      <c r="AI358" s="60"/>
      <c r="AJ358" s="60"/>
      <c r="AK358" s="60"/>
      <c r="AL358" s="60"/>
      <c r="AM358" s="60">
        <f>AF358</f>
        <v>40</v>
      </c>
      <c r="AN358" s="60"/>
      <c r="AO358" s="60"/>
      <c r="AP358" s="60"/>
      <c r="AQ358" s="126"/>
      <c r="AR358" s="126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92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189"/>
      <c r="CL358" s="79" t="b">
        <f t="shared" si="48"/>
        <v>1</v>
      </c>
      <c r="CN358" s="389">
        <f t="shared" si="49"/>
        <v>1.25</v>
      </c>
    </row>
    <row r="359" spans="1:92" ht="10.5" customHeight="1">
      <c r="A359" s="363" t="s">
        <v>331</v>
      </c>
      <c r="B359" s="286" t="s">
        <v>332</v>
      </c>
      <c r="C359" s="183">
        <v>4</v>
      </c>
      <c r="D359" s="224" t="s">
        <v>134</v>
      </c>
      <c r="E359" s="351" t="s">
        <v>194</v>
      </c>
      <c r="F359" s="166">
        <v>27</v>
      </c>
      <c r="G359" s="166" t="s">
        <v>105</v>
      </c>
      <c r="H359" s="166"/>
      <c r="I359" s="82"/>
      <c r="J359" s="166">
        <v>20</v>
      </c>
      <c r="K359" s="166">
        <v>20</v>
      </c>
      <c r="L359" s="166"/>
      <c r="M359" s="166"/>
      <c r="N359" s="61"/>
      <c r="O359" s="61"/>
      <c r="P359" s="64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125"/>
      <c r="AF359" s="128">
        <f t="shared" si="47"/>
        <v>20</v>
      </c>
      <c r="AG359" s="126"/>
      <c r="AH359" s="60"/>
      <c r="AI359" s="60"/>
      <c r="AJ359" s="60"/>
      <c r="AK359" s="60"/>
      <c r="AL359" s="60"/>
      <c r="AM359" s="60"/>
      <c r="AN359" s="60"/>
      <c r="AO359" s="60"/>
      <c r="AP359" s="60"/>
      <c r="AQ359" s="126"/>
      <c r="AR359" s="126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>
        <f>AF359</f>
        <v>20</v>
      </c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189"/>
      <c r="CL359" s="79" t="b">
        <f t="shared" si="48"/>
        <v>1</v>
      </c>
      <c r="CN359" s="389">
        <f t="shared" si="49"/>
        <v>0.625</v>
      </c>
    </row>
    <row r="360" spans="1:92" ht="10.5" customHeight="1">
      <c r="A360" s="363" t="s">
        <v>331</v>
      </c>
      <c r="B360" s="286" t="s">
        <v>332</v>
      </c>
      <c r="C360" s="183">
        <v>5</v>
      </c>
      <c r="D360" s="223" t="s">
        <v>118</v>
      </c>
      <c r="E360" s="351" t="s">
        <v>194</v>
      </c>
      <c r="F360" s="166">
        <v>27</v>
      </c>
      <c r="G360" s="166" t="s">
        <v>105</v>
      </c>
      <c r="H360" s="166"/>
      <c r="I360" s="82"/>
      <c r="J360" s="166">
        <v>40</v>
      </c>
      <c r="K360" s="166">
        <v>80</v>
      </c>
      <c r="L360" s="166"/>
      <c r="M360" s="166"/>
      <c r="N360" s="61"/>
      <c r="O360" s="61"/>
      <c r="P360" s="64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125"/>
      <c r="AF360" s="128">
        <f t="shared" si="47"/>
        <v>80</v>
      </c>
      <c r="AG360" s="126"/>
      <c r="AH360" s="60"/>
      <c r="AI360" s="60"/>
      <c r="AJ360" s="60"/>
      <c r="AK360" s="60"/>
      <c r="AL360" s="60"/>
      <c r="AM360" s="60"/>
      <c r="AN360" s="60"/>
      <c r="AO360" s="60"/>
      <c r="AP360" s="60"/>
      <c r="AQ360" s="126"/>
      <c r="AR360" s="126"/>
      <c r="AS360" s="60"/>
      <c r="AT360" s="60"/>
      <c r="AU360" s="60"/>
      <c r="AV360" s="60"/>
      <c r="AW360" s="60"/>
      <c r="AX360" s="60"/>
      <c r="AY360" s="60"/>
      <c r="AZ360" s="83">
        <f>AF360/2</f>
        <v>40</v>
      </c>
      <c r="BA360" s="60"/>
      <c r="BB360" s="60"/>
      <c r="BC360" s="60"/>
      <c r="BD360" s="60"/>
      <c r="BE360" s="83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>
        <f>AF360/2</f>
        <v>40</v>
      </c>
      <c r="CG360" s="60"/>
      <c r="CH360" s="60"/>
      <c r="CI360" s="60"/>
      <c r="CJ360" s="60"/>
      <c r="CK360" s="189"/>
      <c r="CL360" s="79" t="b">
        <f t="shared" si="48"/>
        <v>1</v>
      </c>
      <c r="CN360" s="389">
        <f t="shared" si="49"/>
        <v>2.5</v>
      </c>
    </row>
    <row r="361" spans="1:92" ht="10.5" customHeight="1">
      <c r="A361" s="363" t="s">
        <v>331</v>
      </c>
      <c r="B361" s="286" t="s">
        <v>332</v>
      </c>
      <c r="C361" s="183">
        <v>6</v>
      </c>
      <c r="D361" s="224" t="s">
        <v>179</v>
      </c>
      <c r="E361" s="351" t="s">
        <v>194</v>
      </c>
      <c r="F361" s="166">
        <v>27</v>
      </c>
      <c r="G361" s="166" t="s">
        <v>105</v>
      </c>
      <c r="H361" s="166"/>
      <c r="I361" s="82"/>
      <c r="J361" s="166">
        <v>60</v>
      </c>
      <c r="K361" s="166">
        <v>60</v>
      </c>
      <c r="L361" s="166"/>
      <c r="M361" s="166"/>
      <c r="N361" s="61"/>
      <c r="O361" s="61"/>
      <c r="P361" s="64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125"/>
      <c r="AF361" s="128">
        <f t="shared" si="47"/>
        <v>60</v>
      </c>
      <c r="AG361" s="126"/>
      <c r="AH361" s="60"/>
      <c r="AI361" s="60"/>
      <c r="AJ361" s="60"/>
      <c r="AK361" s="60"/>
      <c r="AL361" s="60"/>
      <c r="AM361" s="60"/>
      <c r="AN361" s="60"/>
      <c r="AO361" s="60"/>
      <c r="AP361" s="60"/>
      <c r="AQ361" s="126"/>
      <c r="AR361" s="126"/>
      <c r="AS361" s="60"/>
      <c r="AT361" s="60"/>
      <c r="AU361" s="60"/>
      <c r="AV361" s="60"/>
      <c r="AW361" s="60"/>
      <c r="AX361" s="60"/>
      <c r="AY361" s="60"/>
      <c r="AZ361" s="60"/>
      <c r="BA361" s="60">
        <f>AF361</f>
        <v>60</v>
      </c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189"/>
      <c r="CL361" s="79" t="b">
        <f t="shared" si="48"/>
        <v>1</v>
      </c>
      <c r="CN361" s="389">
        <f t="shared" si="49"/>
        <v>1.875</v>
      </c>
    </row>
    <row r="362" spans="1:92" ht="10.5" customHeight="1">
      <c r="A362" s="363" t="s">
        <v>331</v>
      </c>
      <c r="B362" s="286" t="s">
        <v>332</v>
      </c>
      <c r="C362" s="183">
        <v>7</v>
      </c>
      <c r="D362" s="224" t="s">
        <v>119</v>
      </c>
      <c r="E362" s="351" t="s">
        <v>194</v>
      </c>
      <c r="F362" s="166">
        <v>27</v>
      </c>
      <c r="G362" s="166" t="s">
        <v>105</v>
      </c>
      <c r="H362" s="166"/>
      <c r="I362" s="82"/>
      <c r="J362" s="166">
        <v>40</v>
      </c>
      <c r="K362" s="166">
        <v>40</v>
      </c>
      <c r="L362" s="166"/>
      <c r="M362" s="166"/>
      <c r="N362" s="61"/>
      <c r="O362" s="61"/>
      <c r="P362" s="64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125"/>
      <c r="AF362" s="128">
        <f t="shared" si="47"/>
        <v>40</v>
      </c>
      <c r="AG362" s="126"/>
      <c r="AH362" s="60"/>
      <c r="AI362" s="60"/>
      <c r="AJ362" s="60"/>
      <c r="AK362" s="60"/>
      <c r="AL362" s="60"/>
      <c r="AM362" s="60"/>
      <c r="AN362" s="60"/>
      <c r="AO362" s="60"/>
      <c r="AP362" s="60"/>
      <c r="AQ362" s="126"/>
      <c r="AR362" s="126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>
        <f>AF362</f>
        <v>40</v>
      </c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189"/>
      <c r="CL362" s="79" t="b">
        <f t="shared" si="48"/>
        <v>1</v>
      </c>
      <c r="CN362" s="389">
        <f t="shared" si="49"/>
        <v>1.25</v>
      </c>
    </row>
    <row r="363" spans="1:92" ht="10.5" customHeight="1">
      <c r="A363" s="363" t="s">
        <v>331</v>
      </c>
      <c r="B363" s="286" t="s">
        <v>332</v>
      </c>
      <c r="C363" s="183">
        <v>8</v>
      </c>
      <c r="D363" s="224" t="s">
        <v>159</v>
      </c>
      <c r="E363" s="351" t="s">
        <v>194</v>
      </c>
      <c r="F363" s="166">
        <v>27</v>
      </c>
      <c r="G363" s="166" t="s">
        <v>105</v>
      </c>
      <c r="H363" s="166"/>
      <c r="I363" s="82"/>
      <c r="J363" s="166">
        <v>100</v>
      </c>
      <c r="K363" s="166">
        <v>100</v>
      </c>
      <c r="L363" s="166"/>
      <c r="M363" s="166"/>
      <c r="N363" s="61"/>
      <c r="O363" s="61"/>
      <c r="P363" s="64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125"/>
      <c r="AF363" s="128">
        <f t="shared" si="47"/>
        <v>100</v>
      </c>
      <c r="AG363" s="126"/>
      <c r="AH363" s="60"/>
      <c r="AI363" s="60"/>
      <c r="AJ363" s="60"/>
      <c r="AK363" s="60"/>
      <c r="AL363" s="60"/>
      <c r="AM363" s="60"/>
      <c r="AN363" s="60"/>
      <c r="AO363" s="60"/>
      <c r="AP363" s="60"/>
      <c r="AQ363" s="126"/>
      <c r="AR363" s="126"/>
      <c r="AS363" s="60"/>
      <c r="AT363" s="60"/>
      <c r="AU363" s="60"/>
      <c r="AV363" s="60">
        <f>AF363</f>
        <v>100</v>
      </c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189"/>
      <c r="CL363" s="79" t="b">
        <f t="shared" si="48"/>
        <v>1</v>
      </c>
      <c r="CN363" s="389">
        <f t="shared" si="49"/>
        <v>3.125</v>
      </c>
    </row>
    <row r="364" spans="1:92" ht="10.5" customHeight="1">
      <c r="A364" s="363" t="s">
        <v>331</v>
      </c>
      <c r="B364" s="286" t="s">
        <v>332</v>
      </c>
      <c r="C364" s="183">
        <v>9</v>
      </c>
      <c r="D364" s="226" t="s">
        <v>160</v>
      </c>
      <c r="E364" s="351" t="s">
        <v>194</v>
      </c>
      <c r="F364" s="166">
        <v>27</v>
      </c>
      <c r="G364" s="166" t="s">
        <v>105</v>
      </c>
      <c r="H364" s="166"/>
      <c r="I364" s="82"/>
      <c r="J364" s="166">
        <v>80</v>
      </c>
      <c r="K364" s="166">
        <v>80</v>
      </c>
      <c r="L364" s="166"/>
      <c r="M364" s="166"/>
      <c r="N364" s="61"/>
      <c r="O364" s="61"/>
      <c r="P364" s="64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125"/>
      <c r="AF364" s="128">
        <f t="shared" si="47"/>
        <v>80</v>
      </c>
      <c r="AG364" s="126"/>
      <c r="AH364" s="60"/>
      <c r="AI364" s="60"/>
      <c r="AJ364" s="60"/>
      <c r="AK364" s="60"/>
      <c r="AL364" s="60"/>
      <c r="AM364" s="60"/>
      <c r="AN364" s="60"/>
      <c r="AO364" s="60"/>
      <c r="AP364" s="60"/>
      <c r="AQ364" s="126"/>
      <c r="AR364" s="126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>
        <v>80</v>
      </c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189"/>
      <c r="CL364" s="79" t="b">
        <f t="shared" si="48"/>
        <v>1</v>
      </c>
      <c r="CN364" s="389">
        <f t="shared" si="49"/>
        <v>2.5</v>
      </c>
    </row>
    <row r="365" spans="1:92" ht="10.5" customHeight="1">
      <c r="A365" s="363" t="s">
        <v>331</v>
      </c>
      <c r="B365" s="286" t="s">
        <v>332</v>
      </c>
      <c r="C365" s="183">
        <v>10</v>
      </c>
      <c r="D365" s="224" t="s">
        <v>120</v>
      </c>
      <c r="E365" s="351" t="s">
        <v>194</v>
      </c>
      <c r="F365" s="166">
        <v>27</v>
      </c>
      <c r="G365" s="166" t="s">
        <v>105</v>
      </c>
      <c r="H365" s="166"/>
      <c r="I365" s="82"/>
      <c r="J365" s="166">
        <v>40</v>
      </c>
      <c r="K365" s="166">
        <v>40</v>
      </c>
      <c r="L365" s="166"/>
      <c r="M365" s="166"/>
      <c r="N365" s="61"/>
      <c r="O365" s="61"/>
      <c r="P365" s="64"/>
      <c r="Q365" s="61"/>
      <c r="R365" s="61"/>
      <c r="S365" s="61"/>
      <c r="T365" s="61"/>
      <c r="U365" s="64"/>
      <c r="V365" s="61"/>
      <c r="W365" s="61"/>
      <c r="X365" s="61"/>
      <c r="Y365" s="61"/>
      <c r="Z365" s="61"/>
      <c r="AA365" s="61"/>
      <c r="AB365" s="61"/>
      <c r="AC365" s="61"/>
      <c r="AD365" s="61"/>
      <c r="AE365" s="125"/>
      <c r="AF365" s="128">
        <f t="shared" si="47"/>
        <v>40</v>
      </c>
      <c r="AG365" s="126"/>
      <c r="AH365" s="60"/>
      <c r="AI365" s="60"/>
      <c r="AJ365" s="60"/>
      <c r="AK365" s="60"/>
      <c r="AL365" s="60"/>
      <c r="AM365" s="60"/>
      <c r="AN365" s="60"/>
      <c r="AO365" s="60"/>
      <c r="AP365" s="60"/>
      <c r="AQ365" s="126"/>
      <c r="AR365" s="126"/>
      <c r="AS365" s="83">
        <f>AF365</f>
        <v>40</v>
      </c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189"/>
      <c r="CL365" s="79" t="b">
        <f t="shared" si="48"/>
        <v>1</v>
      </c>
      <c r="CN365" s="389">
        <f t="shared" si="49"/>
        <v>1.25</v>
      </c>
    </row>
    <row r="366" spans="1:92" ht="10.5" customHeight="1">
      <c r="A366" s="363" t="s">
        <v>331</v>
      </c>
      <c r="B366" s="286" t="s">
        <v>332</v>
      </c>
      <c r="C366" s="183">
        <v>11</v>
      </c>
      <c r="D366" s="224" t="s">
        <v>123</v>
      </c>
      <c r="E366" s="351" t="s">
        <v>194</v>
      </c>
      <c r="F366" s="166">
        <v>27</v>
      </c>
      <c r="G366" s="166" t="s">
        <v>105</v>
      </c>
      <c r="H366" s="166"/>
      <c r="I366" s="82"/>
      <c r="J366" s="166">
        <v>60</v>
      </c>
      <c r="K366" s="166">
        <v>60</v>
      </c>
      <c r="L366" s="166"/>
      <c r="M366" s="166"/>
      <c r="N366" s="61"/>
      <c r="O366" s="61"/>
      <c r="P366" s="64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125"/>
      <c r="AF366" s="128">
        <f aca="true" t="shared" si="54" ref="AF366:AF391">SUM(I366,K366,M366:AE366)</f>
        <v>60</v>
      </c>
      <c r="AG366" s="126"/>
      <c r="AH366" s="60"/>
      <c r="AI366" s="60"/>
      <c r="AJ366" s="60"/>
      <c r="AK366" s="60"/>
      <c r="AL366" s="60"/>
      <c r="AM366" s="60"/>
      <c r="AN366" s="60"/>
      <c r="AO366" s="60"/>
      <c r="AP366" s="60"/>
      <c r="AQ366" s="126"/>
      <c r="AR366" s="126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>
        <f>AF366</f>
        <v>60</v>
      </c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189"/>
      <c r="CL366" s="79" t="b">
        <f t="shared" si="48"/>
        <v>1</v>
      </c>
      <c r="CN366" s="389">
        <f t="shared" si="49"/>
        <v>1.875</v>
      </c>
    </row>
    <row r="367" spans="1:92" ht="10.5" customHeight="1">
      <c r="A367" s="363" t="s">
        <v>331</v>
      </c>
      <c r="B367" s="286" t="s">
        <v>332</v>
      </c>
      <c r="C367" s="183">
        <v>12</v>
      </c>
      <c r="D367" s="224" t="s">
        <v>121</v>
      </c>
      <c r="E367" s="351" t="s">
        <v>194</v>
      </c>
      <c r="F367" s="166">
        <v>27</v>
      </c>
      <c r="G367" s="166" t="s">
        <v>105</v>
      </c>
      <c r="H367" s="166"/>
      <c r="I367" s="82"/>
      <c r="J367" s="166">
        <v>40</v>
      </c>
      <c r="K367" s="166">
        <v>40</v>
      </c>
      <c r="L367" s="166"/>
      <c r="M367" s="166"/>
      <c r="N367" s="61"/>
      <c r="O367" s="61"/>
      <c r="P367" s="64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125"/>
      <c r="AF367" s="128">
        <f t="shared" si="54"/>
        <v>40</v>
      </c>
      <c r="AG367" s="126"/>
      <c r="AH367" s="60"/>
      <c r="AI367" s="60"/>
      <c r="AJ367" s="60"/>
      <c r="AK367" s="60"/>
      <c r="AL367" s="60"/>
      <c r="AM367" s="60"/>
      <c r="AN367" s="60">
        <f>AF367</f>
        <v>40</v>
      </c>
      <c r="AO367" s="60"/>
      <c r="AP367" s="60"/>
      <c r="AQ367" s="126"/>
      <c r="AR367" s="126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189"/>
      <c r="CL367" s="79" t="b">
        <f t="shared" si="48"/>
        <v>1</v>
      </c>
      <c r="CN367" s="389">
        <f t="shared" si="49"/>
        <v>1.25</v>
      </c>
    </row>
    <row r="368" spans="1:92" ht="10.5" customHeight="1">
      <c r="A368" s="363" t="s">
        <v>331</v>
      </c>
      <c r="B368" s="286" t="s">
        <v>332</v>
      </c>
      <c r="C368" s="183">
        <v>13</v>
      </c>
      <c r="D368" s="224" t="s">
        <v>84</v>
      </c>
      <c r="E368" s="351" t="s">
        <v>194</v>
      </c>
      <c r="F368" s="166">
        <v>27</v>
      </c>
      <c r="G368" s="166" t="s">
        <v>105</v>
      </c>
      <c r="H368" s="166"/>
      <c r="I368" s="84"/>
      <c r="J368" s="166">
        <v>60</v>
      </c>
      <c r="K368" s="166">
        <v>60</v>
      </c>
      <c r="L368" s="166"/>
      <c r="M368" s="166"/>
      <c r="N368" s="61"/>
      <c r="O368" s="61"/>
      <c r="P368" s="64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125"/>
      <c r="AF368" s="128">
        <f t="shared" si="54"/>
        <v>60</v>
      </c>
      <c r="AG368" s="126"/>
      <c r="AH368" s="60"/>
      <c r="AI368" s="60"/>
      <c r="AJ368" s="60"/>
      <c r="AK368" s="60"/>
      <c r="AL368" s="60"/>
      <c r="AM368" s="60"/>
      <c r="AN368" s="60">
        <f>AF368</f>
        <v>60</v>
      </c>
      <c r="AO368" s="60"/>
      <c r="AP368" s="60"/>
      <c r="AQ368" s="126"/>
      <c r="AR368" s="126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189"/>
      <c r="CL368" s="79" t="b">
        <f t="shared" si="48"/>
        <v>1</v>
      </c>
      <c r="CN368" s="389">
        <f t="shared" si="49"/>
        <v>1.875</v>
      </c>
    </row>
    <row r="369" spans="1:92" ht="10.5" customHeight="1">
      <c r="A369" s="363" t="s">
        <v>331</v>
      </c>
      <c r="B369" s="286" t="s">
        <v>332</v>
      </c>
      <c r="C369" s="183">
        <v>14</v>
      </c>
      <c r="D369" s="222" t="s">
        <v>111</v>
      </c>
      <c r="E369" s="351" t="s">
        <v>194</v>
      </c>
      <c r="F369" s="166">
        <v>27</v>
      </c>
      <c r="G369" s="166" t="s">
        <v>105</v>
      </c>
      <c r="H369" s="166"/>
      <c r="I369" s="88"/>
      <c r="J369" s="166">
        <v>40</v>
      </c>
      <c r="K369" s="166">
        <v>40</v>
      </c>
      <c r="L369" s="166"/>
      <c r="M369" s="166"/>
      <c r="N369" s="61"/>
      <c r="O369" s="61"/>
      <c r="P369" s="64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125"/>
      <c r="AF369" s="128">
        <f t="shared" si="54"/>
        <v>40</v>
      </c>
      <c r="AG369" s="126"/>
      <c r="AH369" s="60"/>
      <c r="AI369" s="60"/>
      <c r="AJ369" s="60"/>
      <c r="AK369" s="60"/>
      <c r="AL369" s="60"/>
      <c r="AM369" s="60">
        <f>AF369</f>
        <v>40</v>
      </c>
      <c r="AN369" s="60"/>
      <c r="AO369" s="60"/>
      <c r="AP369" s="60"/>
      <c r="AQ369" s="126"/>
      <c r="AR369" s="126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92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189"/>
      <c r="CL369" s="79" t="b">
        <f t="shared" si="48"/>
        <v>1</v>
      </c>
      <c r="CN369" s="389">
        <f t="shared" si="49"/>
        <v>1.25</v>
      </c>
    </row>
    <row r="370" spans="1:92" s="280" customFormat="1" ht="10.5" customHeight="1">
      <c r="A370" s="363" t="s">
        <v>331</v>
      </c>
      <c r="B370" s="286" t="s">
        <v>332</v>
      </c>
      <c r="C370" s="218"/>
      <c r="D370" s="225"/>
      <c r="E370" s="352" t="s">
        <v>172</v>
      </c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124"/>
      <c r="AF370" s="127"/>
      <c r="AG370" s="276"/>
      <c r="AH370" s="277"/>
      <c r="AI370" s="277"/>
      <c r="AJ370" s="277"/>
      <c r="AK370" s="277"/>
      <c r="AL370" s="277"/>
      <c r="AM370" s="277"/>
      <c r="AN370" s="277"/>
      <c r="AO370" s="277"/>
      <c r="AP370" s="277"/>
      <c r="AQ370" s="277"/>
      <c r="AR370" s="277"/>
      <c r="AS370" s="277"/>
      <c r="AT370" s="277"/>
      <c r="AU370" s="277"/>
      <c r="AV370" s="277"/>
      <c r="AW370" s="277"/>
      <c r="AX370" s="277"/>
      <c r="AY370" s="277"/>
      <c r="AZ370" s="277"/>
      <c r="BA370" s="277"/>
      <c r="BB370" s="277"/>
      <c r="BC370" s="277"/>
      <c r="BD370" s="277"/>
      <c r="BE370" s="277"/>
      <c r="BF370" s="277"/>
      <c r="BG370" s="277"/>
      <c r="BH370" s="277"/>
      <c r="BI370" s="277"/>
      <c r="BJ370" s="277"/>
      <c r="BK370" s="277"/>
      <c r="BL370" s="277"/>
      <c r="BM370" s="277"/>
      <c r="BN370" s="277"/>
      <c r="BO370" s="277"/>
      <c r="BP370" s="277"/>
      <c r="BQ370" s="277"/>
      <c r="BR370" s="277"/>
      <c r="BS370" s="277"/>
      <c r="BT370" s="277"/>
      <c r="BU370" s="277"/>
      <c r="BV370" s="277"/>
      <c r="BW370" s="277"/>
      <c r="BX370" s="277"/>
      <c r="BY370" s="277"/>
      <c r="BZ370" s="277"/>
      <c r="CA370" s="277"/>
      <c r="CB370" s="277"/>
      <c r="CC370" s="277"/>
      <c r="CD370" s="277"/>
      <c r="CE370" s="277"/>
      <c r="CF370" s="277"/>
      <c r="CG370" s="277"/>
      <c r="CH370" s="277"/>
      <c r="CI370" s="277"/>
      <c r="CJ370" s="277"/>
      <c r="CK370" s="278"/>
      <c r="CL370" s="79" t="b">
        <f t="shared" si="48"/>
        <v>1</v>
      </c>
      <c r="CN370" s="389">
        <f t="shared" si="49"/>
        <v>0</v>
      </c>
    </row>
    <row r="371" spans="1:92" ht="10.5" customHeight="1">
      <c r="A371" s="363" t="s">
        <v>331</v>
      </c>
      <c r="B371" s="286" t="s">
        <v>332</v>
      </c>
      <c r="C371" s="183">
        <v>1</v>
      </c>
      <c r="D371" s="224" t="s">
        <v>112</v>
      </c>
      <c r="E371" s="351" t="s">
        <v>172</v>
      </c>
      <c r="F371" s="166">
        <v>33</v>
      </c>
      <c r="G371" s="166" t="s">
        <v>55</v>
      </c>
      <c r="H371" s="166"/>
      <c r="I371" s="166"/>
      <c r="J371" s="166">
        <v>48</v>
      </c>
      <c r="K371" s="166">
        <v>48</v>
      </c>
      <c r="L371" s="166"/>
      <c r="M371" s="166"/>
      <c r="N371" s="61"/>
      <c r="O371" s="61"/>
      <c r="P371" s="64"/>
      <c r="Q371" s="61"/>
      <c r="R371" s="61"/>
      <c r="S371" s="61"/>
      <c r="T371" s="61"/>
      <c r="U371" s="61"/>
      <c r="V371" s="61"/>
      <c r="W371" s="61">
        <f aca="true" t="shared" si="55" ref="W371:W379">0.1*F371</f>
        <v>3.3000000000000003</v>
      </c>
      <c r="X371" s="61"/>
      <c r="Y371" s="61">
        <f aca="true" t="shared" si="56" ref="Y371:Y379">0.3*F371</f>
        <v>9.9</v>
      </c>
      <c r="Z371" s="61"/>
      <c r="AA371" s="61"/>
      <c r="AB371" s="61"/>
      <c r="AC371" s="61"/>
      <c r="AD371" s="61"/>
      <c r="AE371" s="125"/>
      <c r="AF371" s="128">
        <f t="shared" si="54"/>
        <v>61.199999999999996</v>
      </c>
      <c r="AG371" s="126"/>
      <c r="AH371" s="60"/>
      <c r="AI371" s="60"/>
      <c r="AJ371" s="60"/>
      <c r="AK371" s="60"/>
      <c r="AL371" s="60"/>
      <c r="AM371" s="60"/>
      <c r="AN371" s="60"/>
      <c r="AO371" s="60"/>
      <c r="AP371" s="60"/>
      <c r="AQ371" s="83">
        <f>AF371</f>
        <v>61.199999999999996</v>
      </c>
      <c r="AR371" s="126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189"/>
      <c r="CL371" s="79" t="b">
        <f t="shared" si="48"/>
        <v>1</v>
      </c>
      <c r="CN371" s="389">
        <f t="shared" si="49"/>
        <v>1.5</v>
      </c>
    </row>
    <row r="372" spans="1:92" ht="10.5" customHeight="1">
      <c r="A372" s="363" t="s">
        <v>331</v>
      </c>
      <c r="B372" s="286" t="s">
        <v>332</v>
      </c>
      <c r="C372" s="183">
        <v>2</v>
      </c>
      <c r="D372" s="224" t="s">
        <v>82</v>
      </c>
      <c r="E372" s="351" t="s">
        <v>172</v>
      </c>
      <c r="F372" s="166">
        <v>33</v>
      </c>
      <c r="G372" s="166" t="s">
        <v>55</v>
      </c>
      <c r="H372" s="166"/>
      <c r="I372" s="166"/>
      <c r="J372" s="166">
        <v>80</v>
      </c>
      <c r="K372" s="166">
        <v>80</v>
      </c>
      <c r="L372" s="166"/>
      <c r="M372" s="166"/>
      <c r="N372" s="61"/>
      <c r="O372" s="61"/>
      <c r="P372" s="64"/>
      <c r="Q372" s="61"/>
      <c r="R372" s="61"/>
      <c r="S372" s="61"/>
      <c r="T372" s="61"/>
      <c r="U372" s="61"/>
      <c r="V372" s="61"/>
      <c r="W372" s="61">
        <f t="shared" si="55"/>
        <v>3.3000000000000003</v>
      </c>
      <c r="X372" s="61"/>
      <c r="Y372" s="61">
        <f t="shared" si="56"/>
        <v>9.9</v>
      </c>
      <c r="Z372" s="61"/>
      <c r="AA372" s="61"/>
      <c r="AB372" s="61"/>
      <c r="AC372" s="61"/>
      <c r="AD372" s="61"/>
      <c r="AE372" s="125"/>
      <c r="AF372" s="128">
        <f t="shared" si="54"/>
        <v>93.2</v>
      </c>
      <c r="AG372" s="126"/>
      <c r="AH372" s="60"/>
      <c r="AI372" s="60"/>
      <c r="AJ372" s="60"/>
      <c r="AK372" s="60"/>
      <c r="AL372" s="60"/>
      <c r="AM372" s="60"/>
      <c r="AN372" s="60"/>
      <c r="AO372" s="60"/>
      <c r="AP372" s="60"/>
      <c r="AQ372" s="126"/>
      <c r="AR372" s="126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>
        <v>93.2</v>
      </c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189"/>
      <c r="CL372" s="79" t="b">
        <f t="shared" si="48"/>
        <v>1</v>
      </c>
      <c r="CN372" s="389">
        <f t="shared" si="49"/>
        <v>2.5</v>
      </c>
    </row>
    <row r="373" spans="1:92" ht="10.5" customHeight="1">
      <c r="A373" s="363" t="s">
        <v>331</v>
      </c>
      <c r="B373" s="286" t="s">
        <v>332</v>
      </c>
      <c r="C373" s="183">
        <v>3</v>
      </c>
      <c r="D373" s="224" t="s">
        <v>83</v>
      </c>
      <c r="E373" s="351" t="s">
        <v>172</v>
      </c>
      <c r="F373" s="166">
        <v>33</v>
      </c>
      <c r="G373" s="166" t="s">
        <v>55</v>
      </c>
      <c r="H373" s="166"/>
      <c r="I373" s="166"/>
      <c r="J373" s="166">
        <v>24</v>
      </c>
      <c r="K373" s="166">
        <v>24</v>
      </c>
      <c r="L373" s="166"/>
      <c r="M373" s="166"/>
      <c r="N373" s="61"/>
      <c r="O373" s="61"/>
      <c r="P373" s="64"/>
      <c r="Q373" s="64"/>
      <c r="R373" s="61"/>
      <c r="S373" s="61"/>
      <c r="T373" s="61"/>
      <c r="U373" s="61"/>
      <c r="V373" s="61"/>
      <c r="W373" s="61">
        <f t="shared" si="55"/>
        <v>3.3000000000000003</v>
      </c>
      <c r="X373" s="61"/>
      <c r="Y373" s="61">
        <f t="shared" si="56"/>
        <v>9.9</v>
      </c>
      <c r="Z373" s="61"/>
      <c r="AA373" s="61"/>
      <c r="AB373" s="64"/>
      <c r="AC373" s="61"/>
      <c r="AD373" s="61"/>
      <c r="AE373" s="125"/>
      <c r="AF373" s="128">
        <f t="shared" si="54"/>
        <v>37.2</v>
      </c>
      <c r="AG373" s="126"/>
      <c r="AH373" s="60"/>
      <c r="AI373" s="60"/>
      <c r="AJ373" s="60"/>
      <c r="AK373" s="60"/>
      <c r="AL373" s="60"/>
      <c r="AM373" s="60"/>
      <c r="AN373" s="60"/>
      <c r="AO373" s="60"/>
      <c r="AP373" s="60"/>
      <c r="AQ373" s="126"/>
      <c r="AR373" s="126"/>
      <c r="AS373" s="60"/>
      <c r="AT373" s="60"/>
      <c r="AU373" s="60"/>
      <c r="AV373" s="60"/>
      <c r="AW373" s="60"/>
      <c r="AX373" s="60"/>
      <c r="AY373" s="60">
        <f>AF373</f>
        <v>37.2</v>
      </c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189"/>
      <c r="CL373" s="79" t="b">
        <f t="shared" si="48"/>
        <v>1</v>
      </c>
      <c r="CN373" s="389">
        <f t="shared" si="49"/>
        <v>0.75</v>
      </c>
    </row>
    <row r="374" spans="1:92" ht="10.5" customHeight="1">
      <c r="A374" s="363" t="s">
        <v>331</v>
      </c>
      <c r="B374" s="286" t="s">
        <v>332</v>
      </c>
      <c r="C374" s="183">
        <v>4</v>
      </c>
      <c r="D374" s="224" t="s">
        <v>132</v>
      </c>
      <c r="E374" s="351" t="s">
        <v>172</v>
      </c>
      <c r="F374" s="166">
        <v>33</v>
      </c>
      <c r="G374" s="166" t="s">
        <v>55</v>
      </c>
      <c r="H374" s="166"/>
      <c r="I374" s="166"/>
      <c r="J374" s="166">
        <v>32</v>
      </c>
      <c r="K374" s="166">
        <v>32</v>
      </c>
      <c r="L374" s="166"/>
      <c r="M374" s="166"/>
      <c r="N374" s="61"/>
      <c r="O374" s="61"/>
      <c r="P374" s="64"/>
      <c r="Q374" s="61"/>
      <c r="R374" s="61"/>
      <c r="S374" s="61"/>
      <c r="T374" s="61"/>
      <c r="U374" s="61"/>
      <c r="V374" s="61"/>
      <c r="W374" s="61">
        <f t="shared" si="55"/>
        <v>3.3000000000000003</v>
      </c>
      <c r="X374" s="61"/>
      <c r="Y374" s="61">
        <f t="shared" si="56"/>
        <v>9.9</v>
      </c>
      <c r="Z374" s="61"/>
      <c r="AA374" s="61"/>
      <c r="AB374" s="61"/>
      <c r="AC374" s="61"/>
      <c r="AD374" s="61"/>
      <c r="AE374" s="125"/>
      <c r="AF374" s="128">
        <f t="shared" si="54"/>
        <v>45.199999999999996</v>
      </c>
      <c r="AG374" s="126"/>
      <c r="AH374" s="60"/>
      <c r="AI374" s="60"/>
      <c r="AJ374" s="60"/>
      <c r="AK374" s="60"/>
      <c r="AL374" s="60"/>
      <c r="AM374" s="60"/>
      <c r="AN374" s="60"/>
      <c r="AO374" s="60"/>
      <c r="AP374" s="60"/>
      <c r="AQ374" s="126"/>
      <c r="AR374" s="126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>
        <f>AF374</f>
        <v>45.199999999999996</v>
      </c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189"/>
      <c r="CL374" s="79" t="b">
        <f t="shared" si="48"/>
        <v>1</v>
      </c>
      <c r="CN374" s="389">
        <f t="shared" si="49"/>
        <v>1</v>
      </c>
    </row>
    <row r="375" spans="1:92" ht="10.5" customHeight="1">
      <c r="A375" s="363" t="s">
        <v>331</v>
      </c>
      <c r="B375" s="286" t="s">
        <v>332</v>
      </c>
      <c r="C375" s="183">
        <v>5</v>
      </c>
      <c r="D375" s="224" t="s">
        <v>70</v>
      </c>
      <c r="E375" s="351" t="s">
        <v>172</v>
      </c>
      <c r="F375" s="166">
        <v>33</v>
      </c>
      <c r="G375" s="166" t="s">
        <v>55</v>
      </c>
      <c r="H375" s="166"/>
      <c r="I375" s="166"/>
      <c r="J375" s="166">
        <v>32</v>
      </c>
      <c r="K375" s="166">
        <v>32</v>
      </c>
      <c r="L375" s="166"/>
      <c r="M375" s="166"/>
      <c r="N375" s="61"/>
      <c r="O375" s="61"/>
      <c r="P375" s="64"/>
      <c r="Q375" s="61"/>
      <c r="R375" s="61"/>
      <c r="S375" s="61"/>
      <c r="T375" s="61"/>
      <c r="U375" s="61"/>
      <c r="V375" s="61"/>
      <c r="W375" s="61">
        <f t="shared" si="55"/>
        <v>3.3000000000000003</v>
      </c>
      <c r="X375" s="61"/>
      <c r="Y375" s="61">
        <f t="shared" si="56"/>
        <v>9.9</v>
      </c>
      <c r="Z375" s="61"/>
      <c r="AA375" s="61"/>
      <c r="AB375" s="61"/>
      <c r="AC375" s="61"/>
      <c r="AD375" s="61"/>
      <c r="AE375" s="125"/>
      <c r="AF375" s="128">
        <f t="shared" si="54"/>
        <v>45.199999999999996</v>
      </c>
      <c r="AG375" s="126"/>
      <c r="AH375" s="60"/>
      <c r="AI375" s="60"/>
      <c r="AJ375" s="60"/>
      <c r="AK375" s="60"/>
      <c r="AL375" s="60"/>
      <c r="AM375" s="60"/>
      <c r="AN375" s="60"/>
      <c r="AO375" s="60"/>
      <c r="AP375" s="60"/>
      <c r="AQ375" s="126"/>
      <c r="AR375" s="126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>
        <v>45.199999999999996</v>
      </c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189"/>
      <c r="CL375" s="79" t="b">
        <f t="shared" si="48"/>
        <v>1</v>
      </c>
      <c r="CN375" s="389">
        <f t="shared" si="49"/>
        <v>1</v>
      </c>
    </row>
    <row r="376" spans="1:92" ht="10.5" customHeight="1">
      <c r="A376" s="363" t="s">
        <v>331</v>
      </c>
      <c r="B376" s="286" t="s">
        <v>332</v>
      </c>
      <c r="C376" s="183">
        <v>6</v>
      </c>
      <c r="D376" s="324" t="s">
        <v>257</v>
      </c>
      <c r="E376" s="351" t="s">
        <v>172</v>
      </c>
      <c r="F376" s="166">
        <v>33</v>
      </c>
      <c r="G376" s="166" t="s">
        <v>55</v>
      </c>
      <c r="H376" s="170"/>
      <c r="I376" s="170"/>
      <c r="J376" s="170">
        <v>36</v>
      </c>
      <c r="K376" s="170">
        <v>36</v>
      </c>
      <c r="L376" s="170">
        <v>54</v>
      </c>
      <c r="M376" s="170">
        <v>54</v>
      </c>
      <c r="N376" s="75"/>
      <c r="O376" s="75"/>
      <c r="P376" s="76"/>
      <c r="Q376" s="75"/>
      <c r="R376" s="75"/>
      <c r="S376" s="75"/>
      <c r="T376" s="75"/>
      <c r="U376" s="61"/>
      <c r="V376" s="61"/>
      <c r="W376" s="61">
        <v>3.3</v>
      </c>
      <c r="X376" s="61"/>
      <c r="Y376" s="61">
        <v>9.9</v>
      </c>
      <c r="Z376" s="75"/>
      <c r="AA376" s="75"/>
      <c r="AB376" s="75"/>
      <c r="AC376" s="75"/>
      <c r="AD376" s="75"/>
      <c r="AE376" s="130"/>
      <c r="AF376" s="128">
        <f t="shared" si="54"/>
        <v>103.2</v>
      </c>
      <c r="AG376" s="126"/>
      <c r="AH376" s="60"/>
      <c r="AI376" s="60"/>
      <c r="AJ376" s="60"/>
      <c r="AK376" s="60"/>
      <c r="AL376" s="60"/>
      <c r="AM376" s="60"/>
      <c r="AN376" s="60"/>
      <c r="AO376" s="60"/>
      <c r="AP376" s="60"/>
      <c r="AQ376" s="126"/>
      <c r="AR376" s="126"/>
      <c r="AS376" s="60"/>
      <c r="AT376" s="60"/>
      <c r="AU376" s="60"/>
      <c r="AV376" s="60"/>
      <c r="AW376" s="60">
        <f>AF376</f>
        <v>103.2</v>
      </c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189"/>
      <c r="CL376" s="79" t="b">
        <f t="shared" si="48"/>
        <v>1</v>
      </c>
      <c r="CN376" s="389">
        <f t="shared" si="49"/>
        <v>2.8125</v>
      </c>
    </row>
    <row r="377" spans="1:92" ht="10.5" customHeight="1">
      <c r="A377" s="363" t="s">
        <v>331</v>
      </c>
      <c r="B377" s="286" t="s">
        <v>332</v>
      </c>
      <c r="C377" s="183">
        <v>7</v>
      </c>
      <c r="D377" s="224" t="s">
        <v>183</v>
      </c>
      <c r="E377" s="351" t="s">
        <v>172</v>
      </c>
      <c r="F377" s="166">
        <v>33</v>
      </c>
      <c r="G377" s="166" t="s">
        <v>55</v>
      </c>
      <c r="H377" s="166"/>
      <c r="I377" s="166"/>
      <c r="J377" s="166">
        <v>72</v>
      </c>
      <c r="K377" s="166">
        <v>72</v>
      </c>
      <c r="L377" s="166">
        <v>18</v>
      </c>
      <c r="M377" s="166">
        <v>18</v>
      </c>
      <c r="N377" s="86"/>
      <c r="O377" s="86"/>
      <c r="P377" s="86"/>
      <c r="Q377" s="86"/>
      <c r="R377" s="86"/>
      <c r="S377" s="86"/>
      <c r="T377" s="86"/>
      <c r="U377" s="86"/>
      <c r="V377" s="86"/>
      <c r="W377" s="61">
        <v>3.3</v>
      </c>
      <c r="X377" s="86"/>
      <c r="Y377" s="86">
        <v>9.9</v>
      </c>
      <c r="Z377" s="86"/>
      <c r="AA377" s="86"/>
      <c r="AB377" s="86"/>
      <c r="AC377" s="86"/>
      <c r="AD377" s="86"/>
      <c r="AE377" s="131"/>
      <c r="AF377" s="128">
        <f t="shared" si="54"/>
        <v>103.2</v>
      </c>
      <c r="AG377" s="126"/>
      <c r="AH377" s="60"/>
      <c r="AI377" s="60"/>
      <c r="AJ377" s="60"/>
      <c r="AK377" s="60"/>
      <c r="AL377" s="60"/>
      <c r="AM377" s="60"/>
      <c r="AN377" s="60"/>
      <c r="AO377" s="60"/>
      <c r="AP377" s="60"/>
      <c r="AQ377" s="126"/>
      <c r="AR377" s="126">
        <f>AF377</f>
        <v>103.2</v>
      </c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189"/>
      <c r="CL377" s="79" t="b">
        <f t="shared" si="48"/>
        <v>1</v>
      </c>
      <c r="CN377" s="389">
        <f t="shared" si="49"/>
        <v>2.8125</v>
      </c>
    </row>
    <row r="378" spans="1:92" ht="10.5" customHeight="1">
      <c r="A378" s="363" t="s">
        <v>331</v>
      </c>
      <c r="B378" s="286" t="s">
        <v>332</v>
      </c>
      <c r="C378" s="183">
        <v>8</v>
      </c>
      <c r="D378" s="228" t="s">
        <v>184</v>
      </c>
      <c r="E378" s="351" t="s">
        <v>172</v>
      </c>
      <c r="F378" s="166">
        <v>33</v>
      </c>
      <c r="G378" s="166" t="s">
        <v>55</v>
      </c>
      <c r="H378" s="77"/>
      <c r="I378" s="77"/>
      <c r="J378" s="77">
        <v>72</v>
      </c>
      <c r="K378" s="77">
        <v>72</v>
      </c>
      <c r="L378" s="77"/>
      <c r="M378" s="77"/>
      <c r="N378" s="77"/>
      <c r="O378" s="63"/>
      <c r="P378" s="78"/>
      <c r="Q378" s="78"/>
      <c r="R378" s="78"/>
      <c r="S378" s="78"/>
      <c r="T378" s="63"/>
      <c r="U378" s="61"/>
      <c r="V378" s="61"/>
      <c r="W378" s="61">
        <f t="shared" si="55"/>
        <v>3.3000000000000003</v>
      </c>
      <c r="X378" s="61"/>
      <c r="Y378" s="61">
        <f t="shared" si="56"/>
        <v>9.9</v>
      </c>
      <c r="Z378" s="63"/>
      <c r="AA378" s="63"/>
      <c r="AB378" s="63"/>
      <c r="AC378" s="63"/>
      <c r="AD378" s="63"/>
      <c r="AE378" s="132"/>
      <c r="AF378" s="128">
        <f t="shared" si="54"/>
        <v>85.2</v>
      </c>
      <c r="AG378" s="126"/>
      <c r="AH378" s="60"/>
      <c r="AI378" s="60"/>
      <c r="AJ378" s="60"/>
      <c r="AK378" s="60"/>
      <c r="AL378" s="60"/>
      <c r="AM378" s="60"/>
      <c r="AN378" s="60"/>
      <c r="AO378" s="60"/>
      <c r="AP378" s="60"/>
      <c r="AQ378" s="126"/>
      <c r="AR378" s="126"/>
      <c r="AS378" s="60"/>
      <c r="AT378" s="60"/>
      <c r="AU378" s="60"/>
      <c r="AV378" s="60"/>
      <c r="AW378" s="60"/>
      <c r="AX378" s="60">
        <f>AF378</f>
        <v>85.2</v>
      </c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189"/>
      <c r="CL378" s="79" t="b">
        <f t="shared" si="48"/>
        <v>1</v>
      </c>
      <c r="CN378" s="389">
        <f t="shared" si="49"/>
        <v>2.25</v>
      </c>
    </row>
    <row r="379" spans="1:92" ht="10.5" customHeight="1">
      <c r="A379" s="363" t="s">
        <v>331</v>
      </c>
      <c r="B379" s="286" t="s">
        <v>332</v>
      </c>
      <c r="C379" s="183">
        <v>9</v>
      </c>
      <c r="D379" s="224" t="s">
        <v>258</v>
      </c>
      <c r="E379" s="351" t="s">
        <v>172</v>
      </c>
      <c r="F379" s="166">
        <v>33</v>
      </c>
      <c r="G379" s="166" t="s">
        <v>55</v>
      </c>
      <c r="H379" s="166"/>
      <c r="I379" s="166"/>
      <c r="J379" s="166">
        <v>54</v>
      </c>
      <c r="K379" s="166">
        <v>54</v>
      </c>
      <c r="L379" s="166"/>
      <c r="M379" s="166"/>
      <c r="N379" s="166"/>
      <c r="O379" s="64"/>
      <c r="P379" s="64"/>
      <c r="Q379" s="64"/>
      <c r="R379" s="64"/>
      <c r="S379" s="64"/>
      <c r="T379" s="61"/>
      <c r="U379" s="61"/>
      <c r="V379" s="61"/>
      <c r="W379" s="61">
        <f t="shared" si="55"/>
        <v>3.3000000000000003</v>
      </c>
      <c r="X379" s="61"/>
      <c r="Y379" s="61">
        <f t="shared" si="56"/>
        <v>9.9</v>
      </c>
      <c r="Z379" s="61"/>
      <c r="AA379" s="61"/>
      <c r="AB379" s="61"/>
      <c r="AC379" s="61"/>
      <c r="AD379" s="61"/>
      <c r="AE379" s="125"/>
      <c r="AF379" s="128">
        <f t="shared" si="54"/>
        <v>67.2</v>
      </c>
      <c r="AG379" s="126"/>
      <c r="AH379" s="60"/>
      <c r="AI379" s="60"/>
      <c r="AJ379" s="60"/>
      <c r="AK379" s="60"/>
      <c r="AL379" s="60"/>
      <c r="AM379" s="60"/>
      <c r="AN379" s="60"/>
      <c r="AO379" s="60"/>
      <c r="AP379" s="60"/>
      <c r="AQ379" s="126"/>
      <c r="AR379" s="126"/>
      <c r="AS379" s="60"/>
      <c r="AT379" s="60"/>
      <c r="AU379" s="60"/>
      <c r="AV379" s="60"/>
      <c r="AW379" s="60">
        <f>AF379</f>
        <v>67.2</v>
      </c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189"/>
      <c r="CL379" s="79" t="b">
        <f t="shared" si="48"/>
        <v>1</v>
      </c>
      <c r="CN379" s="389">
        <f t="shared" si="49"/>
        <v>1.6875</v>
      </c>
    </row>
    <row r="380" spans="1:92" ht="10.5" customHeight="1">
      <c r="A380" s="363" t="s">
        <v>331</v>
      </c>
      <c r="B380" s="286" t="s">
        <v>332</v>
      </c>
      <c r="C380" s="183">
        <v>10</v>
      </c>
      <c r="D380" s="224" t="s">
        <v>84</v>
      </c>
      <c r="E380" s="351" t="s">
        <v>172</v>
      </c>
      <c r="F380" s="166">
        <v>33</v>
      </c>
      <c r="G380" s="166" t="s">
        <v>55</v>
      </c>
      <c r="H380" s="166"/>
      <c r="I380" s="166"/>
      <c r="J380" s="166">
        <v>32</v>
      </c>
      <c r="K380" s="166">
        <v>32</v>
      </c>
      <c r="L380" s="166"/>
      <c r="M380" s="166"/>
      <c r="N380" s="166"/>
      <c r="O380" s="64"/>
      <c r="P380" s="64"/>
      <c r="Q380" s="64"/>
      <c r="R380" s="64"/>
      <c r="S380" s="64"/>
      <c r="T380" s="61"/>
      <c r="U380" s="61"/>
      <c r="V380" s="61"/>
      <c r="W380" s="61"/>
      <c r="X380" s="61">
        <f>33*0.1</f>
        <v>3.3000000000000003</v>
      </c>
      <c r="Y380" s="61"/>
      <c r="Z380" s="61"/>
      <c r="AA380" s="61"/>
      <c r="AB380" s="61"/>
      <c r="AC380" s="61"/>
      <c r="AD380" s="61"/>
      <c r="AE380" s="125"/>
      <c r="AF380" s="128">
        <f t="shared" si="54"/>
        <v>35.3</v>
      </c>
      <c r="AG380" s="126"/>
      <c r="AH380" s="60"/>
      <c r="AI380" s="60"/>
      <c r="AJ380" s="60"/>
      <c r="AK380" s="60"/>
      <c r="AL380" s="60"/>
      <c r="AM380" s="60"/>
      <c r="AN380" s="60"/>
      <c r="AO380" s="60"/>
      <c r="AP380" s="60"/>
      <c r="AQ380" s="126"/>
      <c r="AR380" s="126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>
        <f>AF380</f>
        <v>35.3</v>
      </c>
      <c r="CD380" s="60"/>
      <c r="CE380" s="60"/>
      <c r="CF380" s="60"/>
      <c r="CG380" s="60"/>
      <c r="CH380" s="60"/>
      <c r="CI380" s="60"/>
      <c r="CJ380" s="60"/>
      <c r="CK380" s="189"/>
      <c r="CL380" s="79" t="b">
        <f t="shared" si="48"/>
        <v>1</v>
      </c>
      <c r="CN380" s="389">
        <f t="shared" si="49"/>
        <v>1</v>
      </c>
    </row>
    <row r="381" spans="1:92" ht="10.5" customHeight="1">
      <c r="A381" s="363" t="s">
        <v>331</v>
      </c>
      <c r="B381" s="286" t="s">
        <v>332</v>
      </c>
      <c r="C381" s="183">
        <v>11</v>
      </c>
      <c r="D381" s="230" t="s">
        <v>93</v>
      </c>
      <c r="E381" s="351" t="s">
        <v>172</v>
      </c>
      <c r="F381" s="166">
        <v>33</v>
      </c>
      <c r="G381" s="166" t="s">
        <v>55</v>
      </c>
      <c r="H381" s="166"/>
      <c r="I381" s="166"/>
      <c r="J381" s="166"/>
      <c r="K381" s="166"/>
      <c r="L381" s="166"/>
      <c r="M381" s="166"/>
      <c r="N381" s="166"/>
      <c r="O381" s="166"/>
      <c r="P381" s="64"/>
      <c r="Q381" s="166"/>
      <c r="R381" s="166"/>
      <c r="S381" s="166"/>
      <c r="T381" s="166"/>
      <c r="U381" s="64"/>
      <c r="V381" s="64">
        <v>90</v>
      </c>
      <c r="W381" s="64"/>
      <c r="X381" s="64"/>
      <c r="Y381" s="64"/>
      <c r="Z381" s="61"/>
      <c r="AA381" s="166"/>
      <c r="AB381" s="166"/>
      <c r="AC381" s="166"/>
      <c r="AD381" s="166"/>
      <c r="AE381" s="163"/>
      <c r="AF381" s="128">
        <f t="shared" si="54"/>
        <v>90</v>
      </c>
      <c r="AG381" s="126"/>
      <c r="AH381" s="60"/>
      <c r="AI381" s="60"/>
      <c r="AJ381" s="60"/>
      <c r="AK381" s="60"/>
      <c r="AL381" s="60"/>
      <c r="AM381" s="60"/>
      <c r="AN381" s="60"/>
      <c r="AO381" s="60"/>
      <c r="AP381" s="60"/>
      <c r="AQ381" s="126"/>
      <c r="AR381" s="126"/>
      <c r="AS381" s="60"/>
      <c r="AT381" s="60"/>
      <c r="AU381" s="60"/>
      <c r="AV381" s="60"/>
      <c r="AW381" s="60">
        <v>30</v>
      </c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>
        <v>60</v>
      </c>
      <c r="CG381" s="60"/>
      <c r="CH381" s="60"/>
      <c r="CI381" s="60"/>
      <c r="CJ381" s="60"/>
      <c r="CK381" s="189"/>
      <c r="CL381" s="79" t="b">
        <f t="shared" si="48"/>
        <v>1</v>
      </c>
      <c r="CN381" s="389">
        <f t="shared" si="49"/>
        <v>0</v>
      </c>
    </row>
    <row r="382" spans="1:92" ht="10.5" customHeight="1">
      <c r="A382" s="363" t="s">
        <v>331</v>
      </c>
      <c r="B382" s="286" t="s">
        <v>332</v>
      </c>
      <c r="C382" s="183">
        <v>12</v>
      </c>
      <c r="D382" s="229" t="s">
        <v>133</v>
      </c>
      <c r="E382" s="351" t="s">
        <v>172</v>
      </c>
      <c r="F382" s="166">
        <v>33</v>
      </c>
      <c r="G382" s="166" t="s">
        <v>55</v>
      </c>
      <c r="H382" s="166"/>
      <c r="I382" s="166"/>
      <c r="J382" s="166"/>
      <c r="K382" s="166"/>
      <c r="L382" s="166"/>
      <c r="M382" s="166"/>
      <c r="N382" s="166"/>
      <c r="O382" s="166"/>
      <c r="P382" s="64"/>
      <c r="Q382" s="166"/>
      <c r="R382" s="166"/>
      <c r="S382" s="166"/>
      <c r="T382" s="166"/>
      <c r="U382" s="166"/>
      <c r="V382" s="166"/>
      <c r="W382" s="61"/>
      <c r="X382" s="61"/>
      <c r="Y382" s="61"/>
      <c r="Z382" s="61"/>
      <c r="AA382" s="166">
        <v>2</v>
      </c>
      <c r="AB382" s="166"/>
      <c r="AC382" s="64">
        <f>ROUND(F382/10*0.5*5,0)</f>
        <v>8</v>
      </c>
      <c r="AD382" s="166"/>
      <c r="AE382" s="163"/>
      <c r="AF382" s="128">
        <f t="shared" si="54"/>
        <v>10</v>
      </c>
      <c r="AG382" s="126"/>
      <c r="AH382" s="60"/>
      <c r="AI382" s="60"/>
      <c r="AJ382" s="60"/>
      <c r="AK382" s="60"/>
      <c r="AL382" s="60"/>
      <c r="AM382" s="60"/>
      <c r="AN382" s="60"/>
      <c r="AO382" s="60"/>
      <c r="AP382" s="60"/>
      <c r="AQ382" s="126"/>
      <c r="AR382" s="126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71">
        <f>AF382</f>
        <v>10</v>
      </c>
      <c r="CH382" s="60"/>
      <c r="CI382" s="60"/>
      <c r="CJ382" s="60"/>
      <c r="CK382" s="189"/>
      <c r="CL382" s="79" t="b">
        <f t="shared" si="48"/>
        <v>1</v>
      </c>
      <c r="CN382" s="389">
        <f t="shared" si="49"/>
        <v>0</v>
      </c>
    </row>
    <row r="383" spans="1:92" s="280" customFormat="1" ht="10.5" customHeight="1">
      <c r="A383" s="363" t="s">
        <v>331</v>
      </c>
      <c r="B383" s="286" t="s">
        <v>332</v>
      </c>
      <c r="C383" s="218"/>
      <c r="D383" s="225"/>
      <c r="E383" s="352" t="s">
        <v>173</v>
      </c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405"/>
      <c r="AD383" s="80"/>
      <c r="AE383" s="124"/>
      <c r="AF383" s="127"/>
      <c r="AG383" s="276"/>
      <c r="AH383" s="277"/>
      <c r="AI383" s="277"/>
      <c r="AJ383" s="277"/>
      <c r="AK383" s="277"/>
      <c r="AL383" s="277"/>
      <c r="AM383" s="277"/>
      <c r="AN383" s="277"/>
      <c r="AO383" s="277"/>
      <c r="AP383" s="277"/>
      <c r="AQ383" s="277"/>
      <c r="AR383" s="277"/>
      <c r="AS383" s="277"/>
      <c r="AT383" s="277"/>
      <c r="AU383" s="277"/>
      <c r="AV383" s="277"/>
      <c r="AW383" s="277"/>
      <c r="AX383" s="277"/>
      <c r="AY383" s="277"/>
      <c r="AZ383" s="277"/>
      <c r="BA383" s="277"/>
      <c r="BB383" s="277"/>
      <c r="BC383" s="277"/>
      <c r="BD383" s="277"/>
      <c r="BE383" s="277"/>
      <c r="BF383" s="277"/>
      <c r="BG383" s="277"/>
      <c r="BH383" s="277"/>
      <c r="BI383" s="277"/>
      <c r="BJ383" s="277"/>
      <c r="BK383" s="277"/>
      <c r="BL383" s="277"/>
      <c r="BM383" s="277"/>
      <c r="BN383" s="277"/>
      <c r="BO383" s="277"/>
      <c r="BP383" s="277"/>
      <c r="BQ383" s="277"/>
      <c r="BR383" s="277"/>
      <c r="BS383" s="277"/>
      <c r="BT383" s="277"/>
      <c r="BU383" s="277"/>
      <c r="BV383" s="277"/>
      <c r="BW383" s="277"/>
      <c r="BX383" s="277"/>
      <c r="BY383" s="277"/>
      <c r="BZ383" s="277"/>
      <c r="CA383" s="277"/>
      <c r="CB383" s="277"/>
      <c r="CC383" s="277"/>
      <c r="CD383" s="277"/>
      <c r="CE383" s="277"/>
      <c r="CF383" s="277"/>
      <c r="CG383" s="277"/>
      <c r="CH383" s="277"/>
      <c r="CI383" s="277"/>
      <c r="CJ383" s="277"/>
      <c r="CK383" s="278"/>
      <c r="CL383" s="79" t="b">
        <f t="shared" si="48"/>
        <v>1</v>
      </c>
      <c r="CN383" s="389">
        <f t="shared" si="49"/>
        <v>0</v>
      </c>
    </row>
    <row r="384" spans="1:92" ht="10.5" customHeight="1">
      <c r="A384" s="363" t="s">
        <v>331</v>
      </c>
      <c r="B384" s="286" t="s">
        <v>332</v>
      </c>
      <c r="C384" s="183">
        <v>1</v>
      </c>
      <c r="D384" s="222" t="s">
        <v>185</v>
      </c>
      <c r="E384" s="353" t="s">
        <v>173</v>
      </c>
      <c r="F384" s="166">
        <v>19</v>
      </c>
      <c r="G384" s="166" t="s">
        <v>47</v>
      </c>
      <c r="H384" s="166">
        <v>18</v>
      </c>
      <c r="I384" s="166">
        <v>18</v>
      </c>
      <c r="J384" s="166">
        <v>36</v>
      </c>
      <c r="K384" s="166">
        <v>36</v>
      </c>
      <c r="L384" s="166">
        <v>18</v>
      </c>
      <c r="M384" s="166">
        <v>18</v>
      </c>
      <c r="N384" s="166"/>
      <c r="O384" s="166"/>
      <c r="P384" s="166"/>
      <c r="Q384" s="166"/>
      <c r="R384" s="166"/>
      <c r="S384" s="166"/>
      <c r="T384" s="166"/>
      <c r="U384" s="166"/>
      <c r="V384" s="166"/>
      <c r="W384" s="61">
        <f aca="true" t="shared" si="57" ref="W384:W389">0.1*F384</f>
        <v>1.9000000000000001</v>
      </c>
      <c r="X384" s="61"/>
      <c r="Y384" s="61">
        <f aca="true" t="shared" si="58" ref="Y384:Y389">0.3*F384</f>
        <v>5.7</v>
      </c>
      <c r="Z384" s="61"/>
      <c r="AA384" s="61"/>
      <c r="AB384" s="61"/>
      <c r="AC384" s="61"/>
      <c r="AD384" s="61"/>
      <c r="AE384" s="125"/>
      <c r="AF384" s="128">
        <f t="shared" si="54"/>
        <v>79.60000000000001</v>
      </c>
      <c r="AG384" s="126"/>
      <c r="AH384" s="60"/>
      <c r="AI384" s="60"/>
      <c r="AJ384" s="60"/>
      <c r="AK384" s="60"/>
      <c r="AL384" s="60"/>
      <c r="AM384" s="60"/>
      <c r="AN384" s="60"/>
      <c r="AO384" s="83"/>
      <c r="AP384" s="60"/>
      <c r="AQ384" s="126"/>
      <c r="AR384" s="126"/>
      <c r="AS384" s="60"/>
      <c r="AT384" s="60"/>
      <c r="AU384" s="60"/>
      <c r="AV384" s="60"/>
      <c r="AW384" s="60"/>
      <c r="AX384" s="60">
        <f>AF384</f>
        <v>79.60000000000001</v>
      </c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83"/>
      <c r="CG384" s="60"/>
      <c r="CH384" s="60"/>
      <c r="CI384" s="60"/>
      <c r="CJ384" s="60"/>
      <c r="CK384" s="189"/>
      <c r="CL384" s="79" t="b">
        <f t="shared" si="48"/>
        <v>1</v>
      </c>
      <c r="CN384" s="389">
        <f t="shared" si="49"/>
        <v>2.25</v>
      </c>
    </row>
    <row r="385" spans="1:92" ht="10.5" customHeight="1">
      <c r="A385" s="363" t="s">
        <v>331</v>
      </c>
      <c r="B385" s="286" t="s">
        <v>332</v>
      </c>
      <c r="C385" s="183">
        <v>2</v>
      </c>
      <c r="D385" s="222" t="s">
        <v>186</v>
      </c>
      <c r="E385" s="353" t="s">
        <v>173</v>
      </c>
      <c r="F385" s="166">
        <v>19</v>
      </c>
      <c r="G385" s="166" t="s">
        <v>47</v>
      </c>
      <c r="H385" s="166">
        <v>24</v>
      </c>
      <c r="I385" s="166">
        <v>24</v>
      </c>
      <c r="J385" s="166">
        <v>24</v>
      </c>
      <c r="K385" s="166">
        <v>24</v>
      </c>
      <c r="L385" s="166">
        <v>24</v>
      </c>
      <c r="M385" s="166">
        <v>24</v>
      </c>
      <c r="N385" s="166"/>
      <c r="O385" s="166"/>
      <c r="P385" s="166"/>
      <c r="Q385" s="166"/>
      <c r="R385" s="166"/>
      <c r="S385" s="166"/>
      <c r="T385" s="166"/>
      <c r="U385" s="166"/>
      <c r="V385" s="166"/>
      <c r="W385" s="61">
        <f t="shared" si="57"/>
        <v>1.9000000000000001</v>
      </c>
      <c r="X385" s="166"/>
      <c r="Y385" s="61">
        <f t="shared" si="58"/>
        <v>5.7</v>
      </c>
      <c r="Z385" s="166"/>
      <c r="AA385" s="166"/>
      <c r="AB385" s="166"/>
      <c r="AC385" s="166"/>
      <c r="AD385" s="166"/>
      <c r="AE385" s="125"/>
      <c r="AF385" s="128">
        <f t="shared" si="54"/>
        <v>79.60000000000001</v>
      </c>
      <c r="AG385" s="126"/>
      <c r="AH385" s="60"/>
      <c r="AI385" s="60"/>
      <c r="AJ385" s="60"/>
      <c r="AK385" s="60"/>
      <c r="AL385" s="60"/>
      <c r="AM385" s="60"/>
      <c r="AN385" s="60"/>
      <c r="AO385" s="83">
        <f>AF385</f>
        <v>79.60000000000001</v>
      </c>
      <c r="AP385" s="60"/>
      <c r="AQ385" s="126"/>
      <c r="AR385" s="126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83"/>
      <c r="CG385" s="60"/>
      <c r="CH385" s="60"/>
      <c r="CI385" s="60"/>
      <c r="CJ385" s="60"/>
      <c r="CK385" s="189"/>
      <c r="CL385" s="79" t="b">
        <f t="shared" si="48"/>
        <v>1</v>
      </c>
      <c r="CN385" s="389">
        <f t="shared" si="49"/>
        <v>2.25</v>
      </c>
    </row>
    <row r="386" spans="1:92" ht="10.5" customHeight="1">
      <c r="A386" s="363" t="s">
        <v>331</v>
      </c>
      <c r="B386" s="286" t="s">
        <v>332</v>
      </c>
      <c r="C386" s="183">
        <v>3</v>
      </c>
      <c r="D386" s="222" t="s">
        <v>187</v>
      </c>
      <c r="E386" s="353" t="s">
        <v>173</v>
      </c>
      <c r="F386" s="166">
        <v>19</v>
      </c>
      <c r="G386" s="166" t="s">
        <v>47</v>
      </c>
      <c r="H386" s="166">
        <v>32</v>
      </c>
      <c r="I386" s="166">
        <v>32</v>
      </c>
      <c r="J386" s="166">
        <v>40</v>
      </c>
      <c r="K386" s="166">
        <v>40</v>
      </c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61">
        <f t="shared" si="57"/>
        <v>1.9000000000000001</v>
      </c>
      <c r="X386" s="166"/>
      <c r="Y386" s="61">
        <f t="shared" si="58"/>
        <v>5.7</v>
      </c>
      <c r="Z386" s="166"/>
      <c r="AA386" s="166"/>
      <c r="AB386" s="166"/>
      <c r="AC386" s="166"/>
      <c r="AD386" s="166"/>
      <c r="AE386" s="125"/>
      <c r="AF386" s="128">
        <f t="shared" si="54"/>
        <v>79.60000000000001</v>
      </c>
      <c r="AG386" s="126"/>
      <c r="AH386" s="60"/>
      <c r="AI386" s="60"/>
      <c r="AJ386" s="60"/>
      <c r="AK386" s="60"/>
      <c r="AL386" s="60"/>
      <c r="AM386" s="60"/>
      <c r="AN386" s="60"/>
      <c r="AO386" s="83"/>
      <c r="AP386" s="60"/>
      <c r="AQ386" s="126"/>
      <c r="AR386" s="126"/>
      <c r="AS386" s="60"/>
      <c r="AT386" s="60"/>
      <c r="AU386" s="60"/>
      <c r="AV386" s="60"/>
      <c r="AW386" s="60">
        <f>AF386</f>
        <v>79.60000000000001</v>
      </c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83"/>
      <c r="CG386" s="60"/>
      <c r="CH386" s="60"/>
      <c r="CI386" s="60"/>
      <c r="CJ386" s="60"/>
      <c r="CK386" s="189"/>
      <c r="CL386" s="79" t="b">
        <f t="shared" si="48"/>
        <v>1</v>
      </c>
      <c r="CN386" s="389">
        <f t="shared" si="49"/>
        <v>2.25</v>
      </c>
    </row>
    <row r="387" spans="1:92" ht="10.5" customHeight="1">
      <c r="A387" s="363" t="s">
        <v>331</v>
      </c>
      <c r="B387" s="286" t="s">
        <v>332</v>
      </c>
      <c r="C387" s="183">
        <v>4</v>
      </c>
      <c r="D387" s="222" t="s">
        <v>351</v>
      </c>
      <c r="E387" s="353" t="s">
        <v>173</v>
      </c>
      <c r="F387" s="166">
        <v>19</v>
      </c>
      <c r="G387" s="166" t="s">
        <v>47</v>
      </c>
      <c r="H387" s="166">
        <v>24</v>
      </c>
      <c r="I387" s="166">
        <v>24</v>
      </c>
      <c r="J387" s="166">
        <v>24</v>
      </c>
      <c r="K387" s="166">
        <v>24</v>
      </c>
      <c r="L387" s="166">
        <v>24</v>
      </c>
      <c r="M387" s="166">
        <v>24</v>
      </c>
      <c r="N387" s="166"/>
      <c r="O387" s="166"/>
      <c r="P387" s="166"/>
      <c r="Q387" s="166"/>
      <c r="R387" s="166"/>
      <c r="S387" s="166"/>
      <c r="T387" s="166"/>
      <c r="U387" s="166"/>
      <c r="V387" s="166"/>
      <c r="W387" s="61">
        <f t="shared" si="57"/>
        <v>1.9000000000000001</v>
      </c>
      <c r="X387" s="166"/>
      <c r="Y387" s="61">
        <f t="shared" si="58"/>
        <v>5.7</v>
      </c>
      <c r="Z387" s="166"/>
      <c r="AA387" s="166"/>
      <c r="AB387" s="166"/>
      <c r="AC387" s="166"/>
      <c r="AD387" s="166"/>
      <c r="AE387" s="125"/>
      <c r="AF387" s="128">
        <f t="shared" si="54"/>
        <v>79.60000000000001</v>
      </c>
      <c r="AG387" s="126"/>
      <c r="AH387" s="60"/>
      <c r="AI387" s="60"/>
      <c r="AJ387" s="60"/>
      <c r="AK387" s="60"/>
      <c r="AL387" s="60"/>
      <c r="AM387" s="60"/>
      <c r="AN387" s="60"/>
      <c r="AO387" s="60"/>
      <c r="AP387" s="60"/>
      <c r="AQ387" s="126"/>
      <c r="AR387" s="126"/>
      <c r="AS387" s="60"/>
      <c r="AT387" s="60"/>
      <c r="AU387" s="60"/>
      <c r="AV387" s="60"/>
      <c r="AW387" s="60">
        <f>AF387</f>
        <v>79.60000000000001</v>
      </c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83"/>
      <c r="CG387" s="60"/>
      <c r="CH387" s="60"/>
      <c r="CI387" s="60"/>
      <c r="CJ387" s="60"/>
      <c r="CK387" s="189"/>
      <c r="CL387" s="79" t="b">
        <f t="shared" si="48"/>
        <v>1</v>
      </c>
      <c r="CN387" s="389">
        <f t="shared" si="49"/>
        <v>2.25</v>
      </c>
    </row>
    <row r="388" spans="1:92" ht="10.5" customHeight="1">
      <c r="A388" s="363" t="s">
        <v>331</v>
      </c>
      <c r="B388" s="286" t="s">
        <v>332</v>
      </c>
      <c r="C388" s="183">
        <v>5</v>
      </c>
      <c r="D388" s="222" t="s">
        <v>188</v>
      </c>
      <c r="E388" s="353" t="s">
        <v>173</v>
      </c>
      <c r="F388" s="166">
        <v>19</v>
      </c>
      <c r="G388" s="166" t="s">
        <v>47</v>
      </c>
      <c r="H388" s="166">
        <v>24</v>
      </c>
      <c r="I388" s="166">
        <v>24</v>
      </c>
      <c r="J388" s="166">
        <v>24</v>
      </c>
      <c r="K388" s="166">
        <v>24</v>
      </c>
      <c r="L388" s="166">
        <v>24</v>
      </c>
      <c r="M388" s="166">
        <v>24</v>
      </c>
      <c r="N388" s="166"/>
      <c r="O388" s="61"/>
      <c r="P388" s="166"/>
      <c r="Q388" s="166"/>
      <c r="R388" s="166"/>
      <c r="S388" s="166"/>
      <c r="T388" s="166"/>
      <c r="U388" s="166"/>
      <c r="V388" s="166"/>
      <c r="W388" s="61">
        <f t="shared" si="57"/>
        <v>1.9000000000000001</v>
      </c>
      <c r="X388" s="166"/>
      <c r="Y388" s="61">
        <f t="shared" si="58"/>
        <v>5.7</v>
      </c>
      <c r="Z388" s="166"/>
      <c r="AA388" s="166"/>
      <c r="AB388" s="166"/>
      <c r="AC388" s="166"/>
      <c r="AD388" s="166"/>
      <c r="AE388" s="125"/>
      <c r="AF388" s="128">
        <f t="shared" si="54"/>
        <v>79.60000000000001</v>
      </c>
      <c r="AG388" s="126"/>
      <c r="AH388" s="60"/>
      <c r="AI388" s="60"/>
      <c r="AJ388" s="60"/>
      <c r="AK388" s="60"/>
      <c r="AL388" s="60"/>
      <c r="AM388" s="60"/>
      <c r="AN388" s="60"/>
      <c r="AO388" s="60">
        <f>AF388</f>
        <v>79.60000000000001</v>
      </c>
      <c r="AP388" s="60"/>
      <c r="AQ388" s="126"/>
      <c r="AR388" s="126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83"/>
      <c r="CG388" s="60"/>
      <c r="CH388" s="60"/>
      <c r="CI388" s="60"/>
      <c r="CJ388" s="60"/>
      <c r="CK388" s="189"/>
      <c r="CL388" s="79" t="b">
        <f t="shared" si="48"/>
        <v>1</v>
      </c>
      <c r="CN388" s="389">
        <f t="shared" si="49"/>
        <v>2.25</v>
      </c>
    </row>
    <row r="389" spans="1:92" ht="10.5" customHeight="1">
      <c r="A389" s="363" t="s">
        <v>331</v>
      </c>
      <c r="B389" s="286" t="s">
        <v>332</v>
      </c>
      <c r="C389" s="183">
        <v>6</v>
      </c>
      <c r="D389" s="222" t="s">
        <v>342</v>
      </c>
      <c r="E389" s="328" t="s">
        <v>173</v>
      </c>
      <c r="F389" s="166">
        <v>19</v>
      </c>
      <c r="G389" s="166" t="s">
        <v>47</v>
      </c>
      <c r="H389" s="166">
        <v>16</v>
      </c>
      <c r="I389" s="166">
        <v>16</v>
      </c>
      <c r="J389" s="166">
        <v>20</v>
      </c>
      <c r="K389" s="166">
        <v>20</v>
      </c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61">
        <f t="shared" si="57"/>
        <v>1.9000000000000001</v>
      </c>
      <c r="X389" s="166"/>
      <c r="Y389" s="61">
        <f t="shared" si="58"/>
        <v>5.7</v>
      </c>
      <c r="Z389" s="166"/>
      <c r="AA389" s="166"/>
      <c r="AB389" s="166"/>
      <c r="AC389" s="166"/>
      <c r="AD389" s="166"/>
      <c r="AE389" s="125"/>
      <c r="AF389" s="128">
        <f t="shared" si="54"/>
        <v>43.6</v>
      </c>
      <c r="AG389" s="126"/>
      <c r="AH389" s="60"/>
      <c r="AI389" s="60"/>
      <c r="AJ389" s="60"/>
      <c r="AK389" s="60"/>
      <c r="AL389" s="60"/>
      <c r="AM389" s="60"/>
      <c r="AN389" s="60"/>
      <c r="AO389" s="83"/>
      <c r="AP389" s="60"/>
      <c r="AQ389" s="126"/>
      <c r="AR389" s="126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>
        <v>43.6</v>
      </c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83"/>
      <c r="CG389" s="60"/>
      <c r="CH389" s="60"/>
      <c r="CI389" s="60"/>
      <c r="CJ389" s="60"/>
      <c r="CK389" s="189"/>
      <c r="CL389" s="79" t="b">
        <f t="shared" si="48"/>
        <v>1</v>
      </c>
      <c r="CN389" s="389">
        <f t="shared" si="49"/>
        <v>1.125</v>
      </c>
    </row>
    <row r="390" spans="1:92" ht="10.5" customHeight="1">
      <c r="A390" s="363" t="s">
        <v>331</v>
      </c>
      <c r="B390" s="286" t="s">
        <v>332</v>
      </c>
      <c r="C390" s="183">
        <v>7</v>
      </c>
      <c r="D390" s="230" t="s">
        <v>86</v>
      </c>
      <c r="E390" s="328" t="s">
        <v>173</v>
      </c>
      <c r="F390" s="166">
        <v>19</v>
      </c>
      <c r="G390" s="166" t="s">
        <v>47</v>
      </c>
      <c r="H390" s="166"/>
      <c r="I390" s="166"/>
      <c r="J390" s="166"/>
      <c r="K390" s="166"/>
      <c r="L390" s="166"/>
      <c r="M390" s="166"/>
      <c r="N390" s="61"/>
      <c r="O390" s="61"/>
      <c r="P390" s="64"/>
      <c r="Q390" s="64"/>
      <c r="R390" s="61"/>
      <c r="S390" s="61"/>
      <c r="T390" s="61"/>
      <c r="U390" s="64"/>
      <c r="V390" s="64">
        <v>135</v>
      </c>
      <c r="W390" s="64"/>
      <c r="X390" s="64"/>
      <c r="Y390" s="64"/>
      <c r="Z390" s="61"/>
      <c r="AA390" s="61"/>
      <c r="AB390" s="64"/>
      <c r="AC390" s="61"/>
      <c r="AD390" s="61"/>
      <c r="AE390" s="125"/>
      <c r="AF390" s="128">
        <f t="shared" si="54"/>
        <v>135</v>
      </c>
      <c r="AG390" s="126"/>
      <c r="AH390" s="60"/>
      <c r="AI390" s="60"/>
      <c r="AJ390" s="60"/>
      <c r="AK390" s="60"/>
      <c r="AL390" s="60"/>
      <c r="AM390" s="60"/>
      <c r="AN390" s="60"/>
      <c r="AO390" s="83"/>
      <c r="AP390" s="60"/>
      <c r="AQ390" s="126"/>
      <c r="AR390" s="126"/>
      <c r="AS390" s="60"/>
      <c r="AT390" s="60"/>
      <c r="AU390" s="60"/>
      <c r="AV390" s="60"/>
      <c r="AW390" s="60"/>
      <c r="AX390" s="60">
        <v>30</v>
      </c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83">
        <v>105</v>
      </c>
      <c r="CG390" s="60"/>
      <c r="CH390" s="60"/>
      <c r="CI390" s="60"/>
      <c r="CJ390" s="60"/>
      <c r="CK390" s="189"/>
      <c r="CL390" s="79" t="b">
        <f t="shared" si="48"/>
        <v>1</v>
      </c>
      <c r="CN390" s="389">
        <f t="shared" si="49"/>
        <v>0</v>
      </c>
    </row>
    <row r="391" spans="1:92" ht="10.5" customHeight="1" thickBot="1">
      <c r="A391" s="364" t="s">
        <v>331</v>
      </c>
      <c r="B391" s="287" t="s">
        <v>332</v>
      </c>
      <c r="C391" s="370">
        <v>8</v>
      </c>
      <c r="D391" s="266" t="s">
        <v>265</v>
      </c>
      <c r="E391" s="329" t="s">
        <v>173</v>
      </c>
      <c r="F391" s="190">
        <v>19</v>
      </c>
      <c r="G391" s="190" t="s">
        <v>47</v>
      </c>
      <c r="H391" s="190"/>
      <c r="I391" s="190"/>
      <c r="J391" s="190"/>
      <c r="K391" s="190"/>
      <c r="L391" s="190"/>
      <c r="M391" s="190"/>
      <c r="N391" s="190"/>
      <c r="O391" s="190"/>
      <c r="P391" s="193"/>
      <c r="Q391" s="190"/>
      <c r="R391" s="190"/>
      <c r="S391" s="190"/>
      <c r="T391" s="190"/>
      <c r="U391" s="190"/>
      <c r="V391" s="190"/>
      <c r="W391" s="192"/>
      <c r="X391" s="192"/>
      <c r="Y391" s="192"/>
      <c r="Z391" s="193"/>
      <c r="AA391" s="190">
        <v>2</v>
      </c>
      <c r="AB391" s="190"/>
      <c r="AC391" s="193">
        <f>ROUND(F391/10*0.5*5,0)</f>
        <v>5</v>
      </c>
      <c r="AD391" s="192"/>
      <c r="AE391" s="194"/>
      <c r="AF391" s="195">
        <f t="shared" si="54"/>
        <v>7</v>
      </c>
      <c r="AG391" s="197"/>
      <c r="AH391" s="196"/>
      <c r="AI391" s="196"/>
      <c r="AJ391" s="196"/>
      <c r="AK391" s="196"/>
      <c r="AL391" s="196"/>
      <c r="AM391" s="196"/>
      <c r="AN391" s="196"/>
      <c r="AO391" s="204"/>
      <c r="AP391" s="196"/>
      <c r="AQ391" s="197"/>
      <c r="AR391" s="197"/>
      <c r="AS391" s="196"/>
      <c r="AT391" s="196"/>
      <c r="AU391" s="196"/>
      <c r="AV391" s="196"/>
      <c r="AW391" s="196"/>
      <c r="AX391" s="196"/>
      <c r="AY391" s="196"/>
      <c r="AZ391" s="196"/>
      <c r="BA391" s="196"/>
      <c r="BB391" s="196"/>
      <c r="BC391" s="196"/>
      <c r="BD391" s="196"/>
      <c r="BE391" s="196"/>
      <c r="BF391" s="196"/>
      <c r="BG391" s="196"/>
      <c r="BH391" s="196"/>
      <c r="BI391" s="196"/>
      <c r="BJ391" s="196"/>
      <c r="BK391" s="196"/>
      <c r="BL391" s="196"/>
      <c r="BM391" s="196"/>
      <c r="BN391" s="196"/>
      <c r="BO391" s="196"/>
      <c r="BP391" s="196"/>
      <c r="BQ391" s="196"/>
      <c r="BR391" s="196"/>
      <c r="BS391" s="196"/>
      <c r="BT391" s="196"/>
      <c r="BU391" s="196"/>
      <c r="BV391" s="196"/>
      <c r="BW391" s="196"/>
      <c r="BX391" s="196"/>
      <c r="BY391" s="196"/>
      <c r="BZ391" s="196"/>
      <c r="CA391" s="196"/>
      <c r="CB391" s="196"/>
      <c r="CC391" s="196"/>
      <c r="CD391" s="196"/>
      <c r="CE391" s="196"/>
      <c r="CF391" s="204"/>
      <c r="CG391" s="202">
        <f>AF391</f>
        <v>7</v>
      </c>
      <c r="CH391" s="196"/>
      <c r="CI391" s="196"/>
      <c r="CJ391" s="196"/>
      <c r="CK391" s="198"/>
      <c r="CL391" s="79" t="b">
        <f aca="true" t="shared" si="59" ref="CL391:CL455">SUM(AG391:CK391)=AF391</f>
        <v>1</v>
      </c>
      <c r="CN391" s="389">
        <f t="shared" si="49"/>
        <v>0</v>
      </c>
    </row>
    <row r="392" spans="1:92" s="280" customFormat="1" ht="10.5" customHeight="1">
      <c r="A392" s="363" t="s">
        <v>333</v>
      </c>
      <c r="B392" s="286" t="s">
        <v>332</v>
      </c>
      <c r="C392" s="369"/>
      <c r="D392" s="225"/>
      <c r="E392" s="225" t="s">
        <v>201</v>
      </c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405"/>
      <c r="AD392" s="80"/>
      <c r="AE392" s="124"/>
      <c r="AF392" s="127"/>
      <c r="AG392" s="276"/>
      <c r="AH392" s="277"/>
      <c r="AI392" s="277"/>
      <c r="AJ392" s="277"/>
      <c r="AK392" s="277"/>
      <c r="AL392" s="277"/>
      <c r="AM392" s="277"/>
      <c r="AN392" s="277"/>
      <c r="AO392" s="277"/>
      <c r="AP392" s="277"/>
      <c r="AQ392" s="277"/>
      <c r="AR392" s="277"/>
      <c r="AS392" s="277"/>
      <c r="AT392" s="277"/>
      <c r="AU392" s="277"/>
      <c r="AV392" s="277"/>
      <c r="AW392" s="277"/>
      <c r="AX392" s="277"/>
      <c r="AY392" s="277"/>
      <c r="AZ392" s="277"/>
      <c r="BA392" s="277"/>
      <c r="BB392" s="277"/>
      <c r="BC392" s="277"/>
      <c r="BD392" s="277"/>
      <c r="BE392" s="277"/>
      <c r="BF392" s="277"/>
      <c r="BG392" s="277"/>
      <c r="BH392" s="277"/>
      <c r="BI392" s="277"/>
      <c r="BJ392" s="277"/>
      <c r="BK392" s="277"/>
      <c r="BL392" s="277"/>
      <c r="BM392" s="277"/>
      <c r="BN392" s="277"/>
      <c r="BO392" s="277"/>
      <c r="BP392" s="277"/>
      <c r="BQ392" s="277"/>
      <c r="BR392" s="277"/>
      <c r="BS392" s="277"/>
      <c r="BT392" s="277"/>
      <c r="BU392" s="277"/>
      <c r="BV392" s="277"/>
      <c r="BW392" s="277"/>
      <c r="BX392" s="277"/>
      <c r="BY392" s="277"/>
      <c r="BZ392" s="277"/>
      <c r="CA392" s="277"/>
      <c r="CB392" s="277"/>
      <c r="CC392" s="277"/>
      <c r="CD392" s="277"/>
      <c r="CE392" s="277"/>
      <c r="CF392" s="277"/>
      <c r="CG392" s="313"/>
      <c r="CH392" s="277"/>
      <c r="CI392" s="277"/>
      <c r="CJ392" s="277"/>
      <c r="CK392" s="278"/>
      <c r="CL392" s="79" t="b">
        <f t="shared" si="59"/>
        <v>1</v>
      </c>
      <c r="CN392" s="389">
        <f aca="true" t="shared" si="60" ref="CN392:CN456">(I392+K392+M392)/2/16</f>
        <v>0</v>
      </c>
    </row>
    <row r="393" spans="1:92" ht="10.5" customHeight="1">
      <c r="A393" s="363" t="s">
        <v>333</v>
      </c>
      <c r="B393" s="286" t="s">
        <v>332</v>
      </c>
      <c r="C393" s="183">
        <v>1</v>
      </c>
      <c r="D393" s="223" t="s">
        <v>112</v>
      </c>
      <c r="E393" s="293" t="s">
        <v>201</v>
      </c>
      <c r="F393" s="90">
        <v>30</v>
      </c>
      <c r="G393" s="90" t="s">
        <v>55</v>
      </c>
      <c r="H393" s="90"/>
      <c r="I393" s="90"/>
      <c r="J393" s="90">
        <v>48</v>
      </c>
      <c r="K393" s="90">
        <v>48</v>
      </c>
      <c r="L393" s="90"/>
      <c r="M393" s="90"/>
      <c r="N393" s="91"/>
      <c r="O393" s="61"/>
      <c r="P393" s="64"/>
      <c r="Q393" s="61"/>
      <c r="R393" s="61"/>
      <c r="S393" s="61"/>
      <c r="T393" s="61"/>
      <c r="U393" s="61"/>
      <c r="V393" s="61"/>
      <c r="W393" s="85"/>
      <c r="X393" s="64">
        <f aca="true" t="shared" si="61" ref="X393:X402">0.1*F393</f>
        <v>3</v>
      </c>
      <c r="Y393" s="64"/>
      <c r="Z393" s="64">
        <v>5</v>
      </c>
      <c r="AA393" s="61"/>
      <c r="AB393" s="61"/>
      <c r="AC393" s="61"/>
      <c r="AD393" s="61"/>
      <c r="AE393" s="125"/>
      <c r="AF393" s="128">
        <f aca="true" t="shared" si="62" ref="AF393:AF476">SUM(I393,K393,M393:AE393)</f>
        <v>56</v>
      </c>
      <c r="AG393" s="126"/>
      <c r="AH393" s="64"/>
      <c r="AI393" s="64"/>
      <c r="AJ393" s="83"/>
      <c r="AK393" s="60"/>
      <c r="AL393" s="60"/>
      <c r="AM393" s="60"/>
      <c r="AN393" s="60"/>
      <c r="AO393" s="83"/>
      <c r="AP393" s="60"/>
      <c r="AQ393" s="83">
        <f>AF393</f>
        <v>56</v>
      </c>
      <c r="AR393" s="126"/>
      <c r="AS393" s="64"/>
      <c r="AT393" s="60"/>
      <c r="AU393" s="60"/>
      <c r="AV393" s="60"/>
      <c r="AW393" s="60"/>
      <c r="AX393" s="83"/>
      <c r="AY393" s="60"/>
      <c r="AZ393" s="60"/>
      <c r="BA393" s="60"/>
      <c r="BB393" s="83"/>
      <c r="BC393" s="83"/>
      <c r="BD393" s="83"/>
      <c r="BE393" s="83"/>
      <c r="BF393" s="83"/>
      <c r="BG393" s="83"/>
      <c r="BH393" s="83"/>
      <c r="BI393" s="60"/>
      <c r="BJ393" s="60"/>
      <c r="BK393" s="83"/>
      <c r="BL393" s="60"/>
      <c r="BM393" s="83"/>
      <c r="BN393" s="83"/>
      <c r="BO393" s="60"/>
      <c r="BP393" s="60"/>
      <c r="BQ393" s="60"/>
      <c r="BR393" s="60"/>
      <c r="BS393" s="60"/>
      <c r="BT393" s="60"/>
      <c r="BU393" s="60"/>
      <c r="BV393" s="60"/>
      <c r="BW393" s="83"/>
      <c r="BX393" s="83"/>
      <c r="BY393" s="83"/>
      <c r="BZ393" s="64"/>
      <c r="CA393" s="83"/>
      <c r="CB393" s="83"/>
      <c r="CC393" s="83"/>
      <c r="CD393" s="83"/>
      <c r="CE393" s="83"/>
      <c r="CF393" s="83"/>
      <c r="CG393" s="83"/>
      <c r="CH393" s="83"/>
      <c r="CI393" s="83"/>
      <c r="CJ393" s="83"/>
      <c r="CK393" s="205"/>
      <c r="CL393" s="79" t="b">
        <f t="shared" si="59"/>
        <v>1</v>
      </c>
      <c r="CN393" s="389">
        <f t="shared" si="60"/>
        <v>1.5</v>
      </c>
    </row>
    <row r="394" spans="1:92" ht="10.5" customHeight="1">
      <c r="A394" s="363" t="s">
        <v>333</v>
      </c>
      <c r="B394" s="286" t="s">
        <v>332</v>
      </c>
      <c r="C394" s="183">
        <v>2</v>
      </c>
      <c r="D394" s="223" t="s">
        <v>82</v>
      </c>
      <c r="E394" s="293" t="s">
        <v>201</v>
      </c>
      <c r="F394" s="90">
        <v>30</v>
      </c>
      <c r="G394" s="90" t="s">
        <v>55</v>
      </c>
      <c r="H394" s="90"/>
      <c r="I394" s="90"/>
      <c r="J394" s="90">
        <v>72</v>
      </c>
      <c r="K394" s="90">
        <v>72</v>
      </c>
      <c r="L394" s="90"/>
      <c r="M394" s="90"/>
      <c r="N394" s="91"/>
      <c r="O394" s="61"/>
      <c r="P394" s="64"/>
      <c r="Q394" s="61"/>
      <c r="R394" s="61"/>
      <c r="S394" s="61"/>
      <c r="T394" s="61"/>
      <c r="U394" s="61"/>
      <c r="V394" s="61"/>
      <c r="W394" s="85"/>
      <c r="X394" s="64">
        <f t="shared" si="61"/>
        <v>3</v>
      </c>
      <c r="Y394" s="64"/>
      <c r="Z394" s="64">
        <v>5</v>
      </c>
      <c r="AA394" s="61"/>
      <c r="AB394" s="61"/>
      <c r="AC394" s="61"/>
      <c r="AD394" s="61"/>
      <c r="AE394" s="125"/>
      <c r="AF394" s="128">
        <f t="shared" si="62"/>
        <v>80</v>
      </c>
      <c r="AG394" s="126"/>
      <c r="AH394" s="279"/>
      <c r="AI394" s="279"/>
      <c r="AJ394" s="83"/>
      <c r="AK394" s="60"/>
      <c r="AL394" s="60"/>
      <c r="AM394" s="60"/>
      <c r="AN394" s="60"/>
      <c r="AO394" s="83"/>
      <c r="AP394" s="60"/>
      <c r="AQ394" s="126"/>
      <c r="AR394" s="126"/>
      <c r="AS394" s="64"/>
      <c r="AT394" s="60"/>
      <c r="AU394" s="60"/>
      <c r="AV394" s="60"/>
      <c r="AW394" s="60"/>
      <c r="AX394" s="83"/>
      <c r="AY394" s="60"/>
      <c r="AZ394" s="60"/>
      <c r="BA394" s="60">
        <f>AF394</f>
        <v>80</v>
      </c>
      <c r="BB394" s="83"/>
      <c r="BC394" s="83"/>
      <c r="BD394" s="83"/>
      <c r="BE394" s="83"/>
      <c r="BF394" s="83"/>
      <c r="BG394" s="83"/>
      <c r="BH394" s="83"/>
      <c r="BI394" s="60"/>
      <c r="BJ394" s="60"/>
      <c r="BK394" s="83"/>
      <c r="BL394" s="60"/>
      <c r="BM394" s="83"/>
      <c r="BN394" s="83"/>
      <c r="BO394" s="60"/>
      <c r="BP394" s="60"/>
      <c r="BQ394" s="60"/>
      <c r="BR394" s="60"/>
      <c r="BS394" s="60"/>
      <c r="BT394" s="60"/>
      <c r="BU394" s="60"/>
      <c r="BV394" s="60"/>
      <c r="BW394" s="83"/>
      <c r="BX394" s="83"/>
      <c r="BY394" s="83"/>
      <c r="BZ394" s="279"/>
      <c r="CA394" s="83"/>
      <c r="CB394" s="83"/>
      <c r="CC394" s="83"/>
      <c r="CD394" s="83"/>
      <c r="CE394" s="83"/>
      <c r="CF394" s="83"/>
      <c r="CG394" s="83"/>
      <c r="CH394" s="83"/>
      <c r="CI394" s="83"/>
      <c r="CJ394" s="83"/>
      <c r="CK394" s="205"/>
      <c r="CL394" s="79" t="b">
        <f t="shared" si="59"/>
        <v>1</v>
      </c>
      <c r="CN394" s="389">
        <f t="shared" si="60"/>
        <v>2.25</v>
      </c>
    </row>
    <row r="395" spans="1:92" ht="10.5" customHeight="1">
      <c r="A395" s="363" t="s">
        <v>333</v>
      </c>
      <c r="B395" s="286" t="s">
        <v>332</v>
      </c>
      <c r="C395" s="183">
        <v>3</v>
      </c>
      <c r="D395" s="223" t="s">
        <v>83</v>
      </c>
      <c r="E395" s="293" t="s">
        <v>201</v>
      </c>
      <c r="F395" s="90">
        <v>30</v>
      </c>
      <c r="G395" s="90" t="s">
        <v>55</v>
      </c>
      <c r="H395" s="56"/>
      <c r="I395" s="56"/>
      <c r="J395" s="166">
        <v>24</v>
      </c>
      <c r="K395" s="166">
        <v>24</v>
      </c>
      <c r="L395" s="56"/>
      <c r="M395" s="56"/>
      <c r="N395" s="56"/>
      <c r="O395" s="64"/>
      <c r="P395" s="85"/>
      <c r="Q395" s="64"/>
      <c r="R395" s="61"/>
      <c r="S395" s="61"/>
      <c r="T395" s="61"/>
      <c r="U395" s="61"/>
      <c r="V395" s="61"/>
      <c r="W395" s="61"/>
      <c r="X395" s="64">
        <f t="shared" si="61"/>
        <v>3</v>
      </c>
      <c r="Y395" s="64"/>
      <c r="Z395" s="64">
        <v>5</v>
      </c>
      <c r="AA395" s="86"/>
      <c r="AB395" s="86"/>
      <c r="AC395" s="86"/>
      <c r="AD395" s="86"/>
      <c r="AE395" s="131"/>
      <c r="AF395" s="128">
        <f t="shared" si="62"/>
        <v>32</v>
      </c>
      <c r="AG395" s="126"/>
      <c r="AH395" s="279"/>
      <c r="AI395" s="279"/>
      <c r="AJ395" s="83"/>
      <c r="AK395" s="60"/>
      <c r="AL395" s="60"/>
      <c r="AM395" s="60"/>
      <c r="AN395" s="60"/>
      <c r="AO395" s="83"/>
      <c r="AP395" s="60"/>
      <c r="AQ395" s="126"/>
      <c r="AR395" s="126"/>
      <c r="AS395" s="64"/>
      <c r="AT395" s="60"/>
      <c r="AU395" s="60"/>
      <c r="AV395" s="60"/>
      <c r="AW395" s="60"/>
      <c r="AX395" s="83"/>
      <c r="AY395" s="60">
        <f>AF395</f>
        <v>32</v>
      </c>
      <c r="AZ395" s="60"/>
      <c r="BA395" s="60"/>
      <c r="BB395" s="83"/>
      <c r="BC395" s="83"/>
      <c r="BD395" s="83"/>
      <c r="BE395" s="83"/>
      <c r="BF395" s="83"/>
      <c r="BG395" s="83"/>
      <c r="BH395" s="83"/>
      <c r="BI395" s="60"/>
      <c r="BJ395" s="60"/>
      <c r="BK395" s="83"/>
      <c r="BL395" s="60"/>
      <c r="BM395" s="83"/>
      <c r="BN395" s="83"/>
      <c r="BO395" s="60"/>
      <c r="BP395" s="60"/>
      <c r="BQ395" s="60"/>
      <c r="BR395" s="60"/>
      <c r="BS395" s="60"/>
      <c r="BT395" s="60"/>
      <c r="BU395" s="60"/>
      <c r="BV395" s="60"/>
      <c r="BW395" s="83"/>
      <c r="BX395" s="83"/>
      <c r="BY395" s="83"/>
      <c r="BZ395" s="279"/>
      <c r="CA395" s="83"/>
      <c r="CB395" s="83"/>
      <c r="CC395" s="83"/>
      <c r="CD395" s="83"/>
      <c r="CE395" s="83"/>
      <c r="CF395" s="83"/>
      <c r="CG395" s="83"/>
      <c r="CH395" s="83"/>
      <c r="CI395" s="83"/>
      <c r="CJ395" s="83"/>
      <c r="CK395" s="205"/>
      <c r="CL395" s="79" t="b">
        <f t="shared" si="59"/>
        <v>1</v>
      </c>
      <c r="CN395" s="389">
        <f t="shared" si="60"/>
        <v>0.75</v>
      </c>
    </row>
    <row r="396" spans="1:92" ht="10.5" customHeight="1">
      <c r="A396" s="363" t="s">
        <v>333</v>
      </c>
      <c r="B396" s="286" t="s">
        <v>332</v>
      </c>
      <c r="C396" s="183">
        <v>4</v>
      </c>
      <c r="D396" s="223" t="s">
        <v>70</v>
      </c>
      <c r="E396" s="293" t="s">
        <v>201</v>
      </c>
      <c r="F396" s="90">
        <v>30</v>
      </c>
      <c r="G396" s="90" t="s">
        <v>55</v>
      </c>
      <c r="H396" s="90"/>
      <c r="I396" s="90"/>
      <c r="J396" s="90">
        <v>32</v>
      </c>
      <c r="K396" s="90">
        <v>32</v>
      </c>
      <c r="L396" s="90"/>
      <c r="M396" s="90"/>
      <c r="N396" s="91"/>
      <c r="O396" s="61"/>
      <c r="P396" s="64"/>
      <c r="Q396" s="61"/>
      <c r="R396" s="61"/>
      <c r="S396" s="61"/>
      <c r="T396" s="61"/>
      <c r="U396" s="61"/>
      <c r="V396" s="61"/>
      <c r="W396" s="85"/>
      <c r="X396" s="64">
        <f t="shared" si="61"/>
        <v>3</v>
      </c>
      <c r="Y396" s="64"/>
      <c r="Z396" s="64">
        <v>5</v>
      </c>
      <c r="AA396" s="61"/>
      <c r="AB396" s="61"/>
      <c r="AC396" s="61"/>
      <c r="AD396" s="61"/>
      <c r="AE396" s="125"/>
      <c r="AF396" s="128">
        <f t="shared" si="62"/>
        <v>40</v>
      </c>
      <c r="AG396" s="126"/>
      <c r="AH396" s="64"/>
      <c r="AI396" s="64"/>
      <c r="AJ396" s="83"/>
      <c r="AK396" s="60"/>
      <c r="AL396" s="60"/>
      <c r="AM396" s="60"/>
      <c r="AN396" s="60"/>
      <c r="AO396" s="83"/>
      <c r="AP396" s="60"/>
      <c r="AQ396" s="126"/>
      <c r="AR396" s="126"/>
      <c r="AS396" s="64"/>
      <c r="AT396" s="60"/>
      <c r="AU396" s="60"/>
      <c r="AV396" s="60"/>
      <c r="AW396" s="60"/>
      <c r="AX396" s="83"/>
      <c r="AY396" s="60"/>
      <c r="AZ396" s="60"/>
      <c r="BA396" s="60"/>
      <c r="BB396" s="83"/>
      <c r="BC396" s="83"/>
      <c r="BD396" s="83"/>
      <c r="BE396" s="83"/>
      <c r="BF396" s="83"/>
      <c r="BG396" s="83"/>
      <c r="BH396" s="83"/>
      <c r="BI396" s="60"/>
      <c r="BJ396" s="60"/>
      <c r="BK396" s="83"/>
      <c r="BL396" s="60"/>
      <c r="BM396" s="83"/>
      <c r="BN396" s="83"/>
      <c r="BO396" s="60"/>
      <c r="BP396" s="60">
        <f>AF396</f>
        <v>40</v>
      </c>
      <c r="BQ396" s="60"/>
      <c r="BR396" s="60"/>
      <c r="BS396" s="60"/>
      <c r="BT396" s="60"/>
      <c r="BU396" s="60"/>
      <c r="BV396" s="60"/>
      <c r="BW396" s="83"/>
      <c r="BX396" s="83"/>
      <c r="BY396" s="83"/>
      <c r="BZ396" s="64"/>
      <c r="CA396" s="83"/>
      <c r="CB396" s="83"/>
      <c r="CC396" s="83"/>
      <c r="CD396" s="83"/>
      <c r="CE396" s="83"/>
      <c r="CF396" s="83"/>
      <c r="CG396" s="83"/>
      <c r="CH396" s="83"/>
      <c r="CI396" s="83"/>
      <c r="CJ396" s="83"/>
      <c r="CK396" s="205"/>
      <c r="CL396" s="79" t="b">
        <f t="shared" si="59"/>
        <v>1</v>
      </c>
      <c r="CN396" s="389">
        <f t="shared" si="60"/>
        <v>1</v>
      </c>
    </row>
    <row r="397" spans="1:92" ht="10.5" customHeight="1">
      <c r="A397" s="363" t="s">
        <v>333</v>
      </c>
      <c r="B397" s="286" t="s">
        <v>332</v>
      </c>
      <c r="C397" s="183">
        <v>5</v>
      </c>
      <c r="D397" s="223" t="s">
        <v>132</v>
      </c>
      <c r="E397" s="293" t="s">
        <v>201</v>
      </c>
      <c r="F397" s="90">
        <v>30</v>
      </c>
      <c r="G397" s="90" t="s">
        <v>55</v>
      </c>
      <c r="H397" s="56"/>
      <c r="I397" s="56"/>
      <c r="J397" s="56">
        <v>32</v>
      </c>
      <c r="K397" s="56">
        <v>32</v>
      </c>
      <c r="L397" s="56"/>
      <c r="M397" s="56"/>
      <c r="N397" s="56"/>
      <c r="O397" s="64"/>
      <c r="P397" s="85"/>
      <c r="Q397" s="64"/>
      <c r="R397" s="61"/>
      <c r="S397" s="61"/>
      <c r="T397" s="61"/>
      <c r="U397" s="61"/>
      <c r="V397" s="61"/>
      <c r="W397" s="61"/>
      <c r="X397" s="64">
        <f t="shared" si="61"/>
        <v>3</v>
      </c>
      <c r="Y397" s="64"/>
      <c r="Z397" s="64">
        <v>5</v>
      </c>
      <c r="AA397" s="86"/>
      <c r="AB397" s="86"/>
      <c r="AC397" s="86"/>
      <c r="AD397" s="86"/>
      <c r="AE397" s="131"/>
      <c r="AF397" s="128">
        <f t="shared" si="62"/>
        <v>40</v>
      </c>
      <c r="AG397" s="126"/>
      <c r="AH397" s="64"/>
      <c r="AI397" s="64"/>
      <c r="AJ397" s="83"/>
      <c r="AK397" s="60"/>
      <c r="AL397" s="60"/>
      <c r="AM397" s="60"/>
      <c r="AN397" s="60"/>
      <c r="AO397" s="83"/>
      <c r="AP397" s="60"/>
      <c r="AQ397" s="126"/>
      <c r="AR397" s="126"/>
      <c r="AS397" s="279"/>
      <c r="AT397" s="60"/>
      <c r="AU397" s="60"/>
      <c r="AV397" s="60"/>
      <c r="AW397" s="60"/>
      <c r="AX397" s="83"/>
      <c r="AY397" s="60"/>
      <c r="AZ397" s="60"/>
      <c r="BA397" s="60"/>
      <c r="BB397" s="83"/>
      <c r="BC397" s="83"/>
      <c r="BD397" s="83"/>
      <c r="BE397" s="83"/>
      <c r="BF397" s="83"/>
      <c r="BG397" s="83"/>
      <c r="BH397" s="83"/>
      <c r="BI397" s="60"/>
      <c r="BJ397" s="60"/>
      <c r="BK397" s="83"/>
      <c r="BL397" s="60"/>
      <c r="BM397" s="83"/>
      <c r="BN397" s="83"/>
      <c r="BO397" s="60"/>
      <c r="BP397" s="60"/>
      <c r="BQ397" s="60"/>
      <c r="BR397" s="60"/>
      <c r="BS397" s="60"/>
      <c r="BT397" s="60"/>
      <c r="BU397" s="60"/>
      <c r="BV397" s="60"/>
      <c r="BW397" s="60">
        <f>AF397</f>
        <v>40</v>
      </c>
      <c r="BX397" s="83"/>
      <c r="BY397" s="83"/>
      <c r="BZ397" s="64"/>
      <c r="CA397" s="83"/>
      <c r="CB397" s="83"/>
      <c r="CC397" s="83"/>
      <c r="CD397" s="83"/>
      <c r="CE397" s="83"/>
      <c r="CF397" s="83"/>
      <c r="CG397" s="83"/>
      <c r="CH397" s="83"/>
      <c r="CI397" s="83"/>
      <c r="CJ397" s="83"/>
      <c r="CK397" s="205"/>
      <c r="CL397" s="79" t="b">
        <f t="shared" si="59"/>
        <v>1</v>
      </c>
      <c r="CN397" s="389">
        <f t="shared" si="60"/>
        <v>1</v>
      </c>
    </row>
    <row r="398" spans="1:92" ht="10.5" customHeight="1">
      <c r="A398" s="363" t="s">
        <v>333</v>
      </c>
      <c r="B398" s="286" t="s">
        <v>332</v>
      </c>
      <c r="C398" s="183">
        <v>6</v>
      </c>
      <c r="D398" s="223" t="s">
        <v>115</v>
      </c>
      <c r="E398" s="293" t="s">
        <v>201</v>
      </c>
      <c r="F398" s="90">
        <v>9</v>
      </c>
      <c r="G398" s="90" t="s">
        <v>55</v>
      </c>
      <c r="H398" s="56"/>
      <c r="I398" s="56"/>
      <c r="J398" s="56">
        <v>54</v>
      </c>
      <c r="K398" s="56">
        <v>54</v>
      </c>
      <c r="L398" s="56"/>
      <c r="M398" s="56"/>
      <c r="N398" s="56"/>
      <c r="O398" s="64"/>
      <c r="P398" s="85"/>
      <c r="Q398" s="64"/>
      <c r="R398" s="61"/>
      <c r="S398" s="61"/>
      <c r="T398" s="61"/>
      <c r="U398" s="61"/>
      <c r="V398" s="61"/>
      <c r="W398" s="61"/>
      <c r="X398" s="61">
        <f t="shared" si="61"/>
        <v>0.9</v>
      </c>
      <c r="Y398" s="61"/>
      <c r="Z398" s="64">
        <v>5</v>
      </c>
      <c r="AA398" s="86"/>
      <c r="AB398" s="86"/>
      <c r="AC398" s="86"/>
      <c r="AD398" s="86"/>
      <c r="AE398" s="131"/>
      <c r="AF398" s="128">
        <f t="shared" si="62"/>
        <v>59.9</v>
      </c>
      <c r="AG398" s="126"/>
      <c r="AH398" s="64"/>
      <c r="AI398" s="64"/>
      <c r="AJ398" s="83"/>
      <c r="AK398" s="60"/>
      <c r="AL398" s="60"/>
      <c r="AM398" s="60"/>
      <c r="AN398" s="60"/>
      <c r="AO398" s="83"/>
      <c r="AP398" s="60">
        <f>AF398</f>
        <v>59.9</v>
      </c>
      <c r="AQ398" s="126"/>
      <c r="AR398" s="126"/>
      <c r="AS398" s="64"/>
      <c r="AT398" s="60"/>
      <c r="AU398" s="60"/>
      <c r="AV398" s="60"/>
      <c r="AW398" s="60"/>
      <c r="AX398" s="83"/>
      <c r="AY398" s="60"/>
      <c r="AZ398" s="60"/>
      <c r="BA398" s="60"/>
      <c r="BB398" s="83"/>
      <c r="BC398" s="83"/>
      <c r="BD398" s="83"/>
      <c r="BE398" s="83"/>
      <c r="BF398" s="83"/>
      <c r="BG398" s="83"/>
      <c r="BH398" s="83"/>
      <c r="BI398" s="60"/>
      <c r="BJ398" s="60"/>
      <c r="BK398" s="83"/>
      <c r="BL398" s="60"/>
      <c r="BM398" s="83"/>
      <c r="BN398" s="83"/>
      <c r="BO398" s="60"/>
      <c r="BP398" s="60"/>
      <c r="BQ398" s="60"/>
      <c r="BR398" s="60"/>
      <c r="BS398" s="60"/>
      <c r="BT398" s="60"/>
      <c r="BU398" s="60"/>
      <c r="BV398" s="60"/>
      <c r="BW398" s="83"/>
      <c r="BX398" s="83"/>
      <c r="BY398" s="83"/>
      <c r="BZ398" s="64"/>
      <c r="CA398" s="83"/>
      <c r="CB398" s="83"/>
      <c r="CC398" s="83"/>
      <c r="CD398" s="83"/>
      <c r="CE398" s="83"/>
      <c r="CF398" s="83"/>
      <c r="CG398" s="83"/>
      <c r="CH398" s="83"/>
      <c r="CI398" s="83"/>
      <c r="CJ398" s="83"/>
      <c r="CK398" s="205"/>
      <c r="CL398" s="79" t="b">
        <f t="shared" si="59"/>
        <v>1</v>
      </c>
      <c r="CN398" s="389">
        <f t="shared" si="60"/>
        <v>1.6875</v>
      </c>
    </row>
    <row r="399" spans="1:92" ht="10.5" customHeight="1">
      <c r="A399" s="363" t="s">
        <v>333</v>
      </c>
      <c r="B399" s="286" t="s">
        <v>332</v>
      </c>
      <c r="C399" s="183">
        <v>7</v>
      </c>
      <c r="D399" s="223" t="s">
        <v>88</v>
      </c>
      <c r="E399" s="293" t="s">
        <v>201</v>
      </c>
      <c r="F399" s="90">
        <v>30</v>
      </c>
      <c r="G399" s="90" t="s">
        <v>55</v>
      </c>
      <c r="H399" s="56"/>
      <c r="I399" s="56"/>
      <c r="J399" s="56">
        <v>96</v>
      </c>
      <c r="K399" s="56">
        <v>96</v>
      </c>
      <c r="L399" s="56"/>
      <c r="M399" s="56"/>
      <c r="N399" s="56"/>
      <c r="O399" s="64"/>
      <c r="P399" s="85"/>
      <c r="Q399" s="64"/>
      <c r="R399" s="61"/>
      <c r="S399" s="61"/>
      <c r="T399" s="61"/>
      <c r="U399" s="61"/>
      <c r="V399" s="61"/>
      <c r="W399" s="61"/>
      <c r="X399" s="64">
        <f t="shared" si="61"/>
        <v>3</v>
      </c>
      <c r="Y399" s="64"/>
      <c r="Z399" s="64">
        <v>5</v>
      </c>
      <c r="AA399" s="86"/>
      <c r="AB399" s="86"/>
      <c r="AC399" s="86"/>
      <c r="AD399" s="86"/>
      <c r="AE399" s="131"/>
      <c r="AF399" s="128">
        <f t="shared" si="62"/>
        <v>104</v>
      </c>
      <c r="AG399" s="126"/>
      <c r="AH399" s="64"/>
      <c r="AI399" s="64"/>
      <c r="AJ399" s="83"/>
      <c r="AK399" s="60"/>
      <c r="AL399" s="60"/>
      <c r="AM399" s="60"/>
      <c r="AN399" s="60"/>
      <c r="AO399" s="83"/>
      <c r="AP399" s="60"/>
      <c r="AQ399" s="126"/>
      <c r="AR399" s="126"/>
      <c r="AS399" s="279"/>
      <c r="AT399" s="60"/>
      <c r="AU399" s="60"/>
      <c r="AV399" s="60"/>
      <c r="AW399" s="60"/>
      <c r="AX399" s="83"/>
      <c r="AY399" s="60"/>
      <c r="AZ399" s="60"/>
      <c r="BA399" s="60"/>
      <c r="BB399" s="83"/>
      <c r="BC399" s="83"/>
      <c r="BD399" s="83"/>
      <c r="BE399" s="83"/>
      <c r="BF399" s="83"/>
      <c r="BG399" s="83"/>
      <c r="BH399" s="83"/>
      <c r="BI399" s="60"/>
      <c r="BJ399" s="60">
        <f>AF399</f>
        <v>104</v>
      </c>
      <c r="BK399" s="83"/>
      <c r="BL399" s="60"/>
      <c r="BM399" s="83"/>
      <c r="BN399" s="83"/>
      <c r="BO399" s="60"/>
      <c r="BP399" s="60"/>
      <c r="BQ399" s="60"/>
      <c r="BR399" s="60"/>
      <c r="BS399" s="60"/>
      <c r="BT399" s="60"/>
      <c r="BU399" s="60"/>
      <c r="BV399" s="60"/>
      <c r="BW399" s="83"/>
      <c r="BX399" s="83"/>
      <c r="BY399" s="83"/>
      <c r="BZ399" s="64"/>
      <c r="CA399" s="83"/>
      <c r="CB399" s="83"/>
      <c r="CC399" s="83"/>
      <c r="CD399" s="83"/>
      <c r="CE399" s="83"/>
      <c r="CF399" s="83"/>
      <c r="CG399" s="83"/>
      <c r="CH399" s="83"/>
      <c r="CI399" s="83"/>
      <c r="CJ399" s="83"/>
      <c r="CK399" s="205"/>
      <c r="CL399" s="79" t="b">
        <f t="shared" si="59"/>
        <v>1</v>
      </c>
      <c r="CN399" s="389">
        <f t="shared" si="60"/>
        <v>3</v>
      </c>
    </row>
    <row r="400" spans="1:92" ht="10.5" customHeight="1">
      <c r="A400" s="363" t="s">
        <v>333</v>
      </c>
      <c r="B400" s="286" t="s">
        <v>332</v>
      </c>
      <c r="C400" s="183">
        <v>8</v>
      </c>
      <c r="D400" s="223" t="s">
        <v>263</v>
      </c>
      <c r="E400" s="293" t="s">
        <v>201</v>
      </c>
      <c r="F400" s="90">
        <v>9</v>
      </c>
      <c r="G400" s="90" t="s">
        <v>55</v>
      </c>
      <c r="H400" s="56"/>
      <c r="I400" s="56"/>
      <c r="J400" s="56">
        <v>72</v>
      </c>
      <c r="K400" s="56">
        <v>72</v>
      </c>
      <c r="L400" s="56"/>
      <c r="M400" s="56"/>
      <c r="N400" s="56"/>
      <c r="O400" s="64"/>
      <c r="P400" s="85"/>
      <c r="Q400" s="64"/>
      <c r="R400" s="61"/>
      <c r="S400" s="61"/>
      <c r="T400" s="61"/>
      <c r="U400" s="61"/>
      <c r="V400" s="61"/>
      <c r="W400" s="61"/>
      <c r="X400" s="61">
        <f t="shared" si="61"/>
        <v>0.9</v>
      </c>
      <c r="Y400" s="61"/>
      <c r="Z400" s="64">
        <v>5</v>
      </c>
      <c r="AA400" s="86"/>
      <c r="AB400" s="86"/>
      <c r="AC400" s="86"/>
      <c r="AD400" s="86"/>
      <c r="AE400" s="131"/>
      <c r="AF400" s="128">
        <f t="shared" si="62"/>
        <v>77.9</v>
      </c>
      <c r="AG400" s="126"/>
      <c r="AH400" s="64"/>
      <c r="AI400" s="64"/>
      <c r="AJ400" s="83"/>
      <c r="AK400" s="60"/>
      <c r="AL400" s="60"/>
      <c r="AM400" s="60"/>
      <c r="AN400" s="60"/>
      <c r="AO400" s="83"/>
      <c r="AP400" s="60"/>
      <c r="AQ400" s="126"/>
      <c r="AR400" s="126"/>
      <c r="AS400" s="279"/>
      <c r="AT400" s="60"/>
      <c r="AU400" s="60"/>
      <c r="AV400" s="60"/>
      <c r="AW400" s="60"/>
      <c r="AX400" s="83"/>
      <c r="AY400" s="60"/>
      <c r="AZ400" s="60"/>
      <c r="BA400" s="60"/>
      <c r="BB400" s="83"/>
      <c r="BC400" s="83"/>
      <c r="BD400" s="83"/>
      <c r="BE400" s="83"/>
      <c r="BF400" s="83"/>
      <c r="BG400" s="83"/>
      <c r="BH400" s="83"/>
      <c r="BI400" s="60"/>
      <c r="BJ400" s="60">
        <f>AF400</f>
        <v>77.9</v>
      </c>
      <c r="BK400" s="83"/>
      <c r="BL400" s="60"/>
      <c r="BM400" s="83"/>
      <c r="BN400" s="83"/>
      <c r="BO400" s="60"/>
      <c r="BP400" s="60"/>
      <c r="BQ400" s="60"/>
      <c r="BR400" s="60"/>
      <c r="BS400" s="60"/>
      <c r="BT400" s="60"/>
      <c r="BU400" s="60"/>
      <c r="BV400" s="60"/>
      <c r="BW400" s="83"/>
      <c r="BX400" s="83"/>
      <c r="BY400" s="83"/>
      <c r="BZ400" s="64"/>
      <c r="CA400" s="83"/>
      <c r="CB400" s="83"/>
      <c r="CC400" s="83"/>
      <c r="CD400" s="83"/>
      <c r="CE400" s="83"/>
      <c r="CF400" s="83"/>
      <c r="CG400" s="83"/>
      <c r="CH400" s="83"/>
      <c r="CI400" s="83"/>
      <c r="CJ400" s="83"/>
      <c r="CK400" s="205"/>
      <c r="CL400" s="79" t="b">
        <f t="shared" si="59"/>
        <v>1</v>
      </c>
      <c r="CN400" s="389">
        <f t="shared" si="60"/>
        <v>2.25</v>
      </c>
    </row>
    <row r="401" spans="1:92" ht="10.5" customHeight="1">
      <c r="A401" s="363" t="s">
        <v>333</v>
      </c>
      <c r="B401" s="286" t="s">
        <v>332</v>
      </c>
      <c r="C401" s="183">
        <v>8</v>
      </c>
      <c r="D401" s="223" t="s">
        <v>288</v>
      </c>
      <c r="E401" s="293" t="s">
        <v>201</v>
      </c>
      <c r="F401" s="90">
        <v>9</v>
      </c>
      <c r="G401" s="90" t="s">
        <v>55</v>
      </c>
      <c r="H401" s="56"/>
      <c r="I401" s="56"/>
      <c r="J401" s="56">
        <v>48</v>
      </c>
      <c r="K401" s="56">
        <v>48</v>
      </c>
      <c r="L401" s="56"/>
      <c r="M401" s="56"/>
      <c r="N401" s="56"/>
      <c r="O401" s="64"/>
      <c r="P401" s="85"/>
      <c r="Q401" s="64"/>
      <c r="R401" s="61"/>
      <c r="S401" s="61"/>
      <c r="T401" s="61"/>
      <c r="U401" s="61"/>
      <c r="V401" s="61"/>
      <c r="W401" s="61"/>
      <c r="X401" s="61">
        <f>0.1*F401</f>
        <v>0.9</v>
      </c>
      <c r="Y401" s="61"/>
      <c r="Z401" s="64">
        <v>5</v>
      </c>
      <c r="AA401" s="86"/>
      <c r="AB401" s="86"/>
      <c r="AC401" s="86"/>
      <c r="AD401" s="86"/>
      <c r="AE401" s="131"/>
      <c r="AF401" s="128">
        <f>SUM(I401,K401,M401:AE401)</f>
        <v>53.9</v>
      </c>
      <c r="AG401" s="126"/>
      <c r="AH401" s="64"/>
      <c r="AI401" s="64"/>
      <c r="AJ401" s="83"/>
      <c r="AK401" s="60"/>
      <c r="AL401" s="60"/>
      <c r="AM401" s="60"/>
      <c r="AN401" s="60"/>
      <c r="AO401" s="83"/>
      <c r="AP401" s="60"/>
      <c r="AQ401" s="126"/>
      <c r="AR401" s="126"/>
      <c r="AS401" s="279"/>
      <c r="AT401" s="60"/>
      <c r="AU401" s="60"/>
      <c r="AV401" s="60"/>
      <c r="AW401" s="60"/>
      <c r="AX401" s="83"/>
      <c r="AY401" s="60"/>
      <c r="AZ401" s="60"/>
      <c r="BA401" s="60"/>
      <c r="BB401" s="83"/>
      <c r="BC401" s="83"/>
      <c r="BD401" s="83"/>
      <c r="BE401" s="83"/>
      <c r="BF401" s="83"/>
      <c r="BG401" s="83"/>
      <c r="BH401" s="83"/>
      <c r="BI401" s="60"/>
      <c r="BJ401" s="60"/>
      <c r="BK401" s="83"/>
      <c r="BL401" s="60"/>
      <c r="BM401" s="83"/>
      <c r="BN401" s="83"/>
      <c r="BO401" s="60"/>
      <c r="BP401" s="60"/>
      <c r="BQ401" s="60"/>
      <c r="BR401" s="60"/>
      <c r="BS401" s="60"/>
      <c r="BT401" s="60"/>
      <c r="BU401" s="60"/>
      <c r="BV401" s="60"/>
      <c r="BW401" s="83"/>
      <c r="BX401" s="83"/>
      <c r="BY401" s="83"/>
      <c r="BZ401" s="64"/>
      <c r="CA401" s="83"/>
      <c r="CB401" s="83"/>
      <c r="CC401" s="83"/>
      <c r="CD401" s="83"/>
      <c r="CE401" s="83"/>
      <c r="CF401" s="83">
        <f>AF401</f>
        <v>53.9</v>
      </c>
      <c r="CG401" s="83"/>
      <c r="CH401" s="83"/>
      <c r="CI401" s="83"/>
      <c r="CJ401" s="83"/>
      <c r="CK401" s="205"/>
      <c r="CL401" s="79" t="b">
        <f t="shared" si="59"/>
        <v>1</v>
      </c>
      <c r="CN401" s="389">
        <f t="shared" si="60"/>
        <v>1.5</v>
      </c>
    </row>
    <row r="402" spans="1:92" ht="10.5" customHeight="1">
      <c r="A402" s="363" t="s">
        <v>333</v>
      </c>
      <c r="B402" s="286" t="s">
        <v>332</v>
      </c>
      <c r="C402" s="183">
        <v>10</v>
      </c>
      <c r="D402" s="223" t="s">
        <v>264</v>
      </c>
      <c r="E402" s="293" t="s">
        <v>201</v>
      </c>
      <c r="F402" s="90">
        <v>9</v>
      </c>
      <c r="G402" s="90" t="s">
        <v>55</v>
      </c>
      <c r="H402" s="90"/>
      <c r="I402" s="90"/>
      <c r="J402" s="90">
        <v>72</v>
      </c>
      <c r="K402" s="90">
        <v>72</v>
      </c>
      <c r="L402" s="90"/>
      <c r="M402" s="90"/>
      <c r="N402" s="91"/>
      <c r="O402" s="61"/>
      <c r="P402" s="64"/>
      <c r="Q402" s="61"/>
      <c r="R402" s="61"/>
      <c r="S402" s="61"/>
      <c r="T402" s="61"/>
      <c r="U402" s="61"/>
      <c r="V402" s="61"/>
      <c r="W402" s="85"/>
      <c r="X402" s="61">
        <f t="shared" si="61"/>
        <v>0.9</v>
      </c>
      <c r="Y402" s="61"/>
      <c r="Z402" s="64">
        <v>5</v>
      </c>
      <c r="AA402" s="61"/>
      <c r="AB402" s="61"/>
      <c r="AC402" s="61"/>
      <c r="AD402" s="61"/>
      <c r="AE402" s="125"/>
      <c r="AF402" s="128">
        <f t="shared" si="62"/>
        <v>77.9</v>
      </c>
      <c r="AG402" s="126"/>
      <c r="AH402" s="64"/>
      <c r="AI402" s="64"/>
      <c r="AJ402" s="83"/>
      <c r="AK402" s="60"/>
      <c r="AL402" s="60"/>
      <c r="AM402" s="60"/>
      <c r="AN402" s="60"/>
      <c r="AO402" s="83"/>
      <c r="AP402" s="60"/>
      <c r="AQ402" s="126"/>
      <c r="AR402" s="126"/>
      <c r="AS402" s="64"/>
      <c r="AT402" s="60"/>
      <c r="AU402" s="60"/>
      <c r="AV402" s="60"/>
      <c r="AW402" s="60"/>
      <c r="AX402" s="83"/>
      <c r="AY402" s="60"/>
      <c r="AZ402" s="60"/>
      <c r="BA402" s="60"/>
      <c r="BB402" s="83"/>
      <c r="BC402" s="83"/>
      <c r="BD402" s="83"/>
      <c r="BE402" s="83"/>
      <c r="BF402" s="83"/>
      <c r="BG402" s="83"/>
      <c r="BH402" s="83"/>
      <c r="BI402" s="60"/>
      <c r="BJ402" s="60"/>
      <c r="BK402" s="83"/>
      <c r="BL402" s="60"/>
      <c r="BM402" s="83"/>
      <c r="BN402" s="83"/>
      <c r="BO402" s="60"/>
      <c r="BP402" s="60"/>
      <c r="BQ402" s="60"/>
      <c r="BR402" s="60">
        <f>AF402</f>
        <v>77.9</v>
      </c>
      <c r="BS402" s="60"/>
      <c r="BT402" s="60"/>
      <c r="BU402" s="60"/>
      <c r="BV402" s="60"/>
      <c r="BW402" s="83"/>
      <c r="BX402" s="83"/>
      <c r="BY402" s="83"/>
      <c r="BZ402" s="64"/>
      <c r="CA402" s="83"/>
      <c r="CB402" s="83"/>
      <c r="CC402" s="83"/>
      <c r="CD402" s="83"/>
      <c r="CE402" s="83"/>
      <c r="CF402" s="83"/>
      <c r="CG402" s="83"/>
      <c r="CH402" s="83"/>
      <c r="CI402" s="83"/>
      <c r="CJ402" s="83"/>
      <c r="CK402" s="205"/>
      <c r="CL402" s="79" t="b">
        <f t="shared" si="59"/>
        <v>1</v>
      </c>
      <c r="CN402" s="389">
        <f t="shared" si="60"/>
        <v>2.25</v>
      </c>
    </row>
    <row r="403" spans="1:92" ht="10.5" customHeight="1">
      <c r="A403" s="363" t="s">
        <v>333</v>
      </c>
      <c r="B403" s="286" t="s">
        <v>332</v>
      </c>
      <c r="C403" s="183">
        <v>11</v>
      </c>
      <c r="D403" s="222" t="s">
        <v>84</v>
      </c>
      <c r="E403" s="354" t="s">
        <v>201</v>
      </c>
      <c r="F403" s="90">
        <v>30</v>
      </c>
      <c r="G403" s="90" t="s">
        <v>55</v>
      </c>
      <c r="H403" s="90"/>
      <c r="I403" s="90"/>
      <c r="J403" s="90">
        <v>36</v>
      </c>
      <c r="K403" s="90">
        <v>36</v>
      </c>
      <c r="L403" s="90"/>
      <c r="M403" s="90"/>
      <c r="N403" s="91"/>
      <c r="O403" s="61"/>
      <c r="P403" s="64"/>
      <c r="Q403" s="61"/>
      <c r="R403" s="61"/>
      <c r="S403" s="61"/>
      <c r="T403" s="61"/>
      <c r="U403" s="61"/>
      <c r="V403" s="61"/>
      <c r="W403" s="61"/>
      <c r="X403" s="61"/>
      <c r="Y403" s="61">
        <v>1.8</v>
      </c>
      <c r="Z403" s="61"/>
      <c r="AA403" s="61"/>
      <c r="AB403" s="61"/>
      <c r="AC403" s="61"/>
      <c r="AD403" s="61"/>
      <c r="AE403" s="125"/>
      <c r="AF403" s="128">
        <f t="shared" si="62"/>
        <v>37.8</v>
      </c>
      <c r="AG403" s="174"/>
      <c r="AH403" s="64"/>
      <c r="AI403" s="64"/>
      <c r="AJ403" s="83"/>
      <c r="AK403" s="60"/>
      <c r="AL403" s="64"/>
      <c r="AM403" s="64"/>
      <c r="AN403" s="64"/>
      <c r="AO403" s="83"/>
      <c r="AP403" s="64"/>
      <c r="AQ403" s="126"/>
      <c r="AR403" s="126"/>
      <c r="AS403" s="64"/>
      <c r="AT403" s="64"/>
      <c r="AU403" s="64"/>
      <c r="AV403" s="64"/>
      <c r="AW403" s="64"/>
      <c r="AX403" s="83"/>
      <c r="AY403" s="64"/>
      <c r="AZ403" s="64"/>
      <c r="BA403" s="64"/>
      <c r="BB403" s="83"/>
      <c r="BC403" s="83"/>
      <c r="BD403" s="83"/>
      <c r="BE403" s="83"/>
      <c r="BF403" s="83"/>
      <c r="BG403" s="83"/>
      <c r="BH403" s="83"/>
      <c r="BI403" s="60"/>
      <c r="BJ403" s="64"/>
      <c r="BK403" s="83"/>
      <c r="BL403" s="60"/>
      <c r="BM403" s="83"/>
      <c r="BN403" s="83"/>
      <c r="BO403" s="64"/>
      <c r="BP403" s="64"/>
      <c r="BQ403" s="64"/>
      <c r="BR403" s="60"/>
      <c r="BS403" s="64"/>
      <c r="BT403" s="60"/>
      <c r="BU403" s="60"/>
      <c r="BV403" s="64"/>
      <c r="BW403" s="83"/>
      <c r="BX403" s="83"/>
      <c r="BY403" s="83"/>
      <c r="BZ403" s="64"/>
      <c r="CA403" s="83"/>
      <c r="CB403" s="83"/>
      <c r="CC403" s="83"/>
      <c r="CD403" s="83">
        <f>AF403</f>
        <v>37.8</v>
      </c>
      <c r="CE403" s="83"/>
      <c r="CF403" s="60"/>
      <c r="CG403" s="83"/>
      <c r="CH403" s="83"/>
      <c r="CI403" s="83"/>
      <c r="CJ403" s="83"/>
      <c r="CK403" s="205"/>
      <c r="CL403" s="79" t="b">
        <f t="shared" si="59"/>
        <v>1</v>
      </c>
      <c r="CN403" s="389">
        <f t="shared" si="60"/>
        <v>1.125</v>
      </c>
    </row>
    <row r="404" spans="1:92" ht="10.5" customHeight="1">
      <c r="A404" s="363" t="s">
        <v>333</v>
      </c>
      <c r="B404" s="286" t="s">
        <v>332</v>
      </c>
      <c r="C404" s="183">
        <v>12</v>
      </c>
      <c r="D404" s="230" t="s">
        <v>93</v>
      </c>
      <c r="E404" s="354" t="s">
        <v>201</v>
      </c>
      <c r="F404" s="166">
        <v>30</v>
      </c>
      <c r="G404" s="166" t="s">
        <v>55</v>
      </c>
      <c r="H404" s="166"/>
      <c r="I404" s="166"/>
      <c r="J404" s="166"/>
      <c r="K404" s="166"/>
      <c r="L404" s="166"/>
      <c r="M404" s="166"/>
      <c r="N404" s="61"/>
      <c r="O404" s="61"/>
      <c r="P404" s="64"/>
      <c r="Q404" s="61"/>
      <c r="R404" s="61"/>
      <c r="S404" s="61"/>
      <c r="T404" s="61"/>
      <c r="U404" s="64"/>
      <c r="V404" s="64">
        <v>90</v>
      </c>
      <c r="W404" s="64"/>
      <c r="X404" s="64"/>
      <c r="Y404" s="64"/>
      <c r="Z404" s="61"/>
      <c r="AA404" s="61"/>
      <c r="AB404" s="61"/>
      <c r="AC404" s="61"/>
      <c r="AD404" s="61"/>
      <c r="AE404" s="125"/>
      <c r="AF404" s="128">
        <f t="shared" si="62"/>
        <v>90</v>
      </c>
      <c r="AG404" s="126"/>
      <c r="AH404" s="64"/>
      <c r="AI404" s="64"/>
      <c r="AJ404" s="83"/>
      <c r="AK404" s="60"/>
      <c r="AL404" s="60"/>
      <c r="AM404" s="60"/>
      <c r="AN404" s="60"/>
      <c r="AO404" s="83"/>
      <c r="AP404" s="60"/>
      <c r="AQ404" s="126"/>
      <c r="AR404" s="126"/>
      <c r="AS404" s="64"/>
      <c r="AT404" s="60"/>
      <c r="AU404" s="60"/>
      <c r="AV404" s="60"/>
      <c r="AW404" s="60"/>
      <c r="AX404" s="83"/>
      <c r="AY404" s="60"/>
      <c r="AZ404" s="60"/>
      <c r="BA404" s="60"/>
      <c r="BB404" s="83"/>
      <c r="BC404" s="83"/>
      <c r="BD404" s="83"/>
      <c r="BE404" s="83"/>
      <c r="BF404" s="83"/>
      <c r="BG404" s="83"/>
      <c r="BH404" s="83"/>
      <c r="BI404" s="60"/>
      <c r="BJ404" s="60"/>
      <c r="BK404" s="83"/>
      <c r="BL404" s="60"/>
      <c r="BM404" s="83"/>
      <c r="BN404" s="83"/>
      <c r="BO404" s="60"/>
      <c r="BP404" s="60"/>
      <c r="BQ404" s="60"/>
      <c r="BR404" s="60"/>
      <c r="BS404" s="60"/>
      <c r="BT404" s="60">
        <v>20</v>
      </c>
      <c r="BU404" s="60"/>
      <c r="BV404" s="60"/>
      <c r="BW404" s="83"/>
      <c r="BX404" s="83"/>
      <c r="BY404" s="83"/>
      <c r="BZ404" s="64"/>
      <c r="CA404" s="83"/>
      <c r="CB404" s="83"/>
      <c r="CC404" s="83"/>
      <c r="CD404" s="83"/>
      <c r="CE404" s="83"/>
      <c r="CF404" s="83">
        <v>70</v>
      </c>
      <c r="CG404" s="83"/>
      <c r="CH404" s="83"/>
      <c r="CI404" s="83"/>
      <c r="CJ404" s="83"/>
      <c r="CK404" s="205"/>
      <c r="CL404" s="79" t="b">
        <f t="shared" si="59"/>
        <v>1</v>
      </c>
      <c r="CN404" s="389">
        <f t="shared" si="60"/>
        <v>0</v>
      </c>
    </row>
    <row r="405" spans="1:92" ht="10.5" customHeight="1">
      <c r="A405" s="363" t="s">
        <v>333</v>
      </c>
      <c r="B405" s="286" t="s">
        <v>332</v>
      </c>
      <c r="C405" s="183">
        <v>13</v>
      </c>
      <c r="D405" s="222" t="s">
        <v>133</v>
      </c>
      <c r="E405" s="354" t="s">
        <v>201</v>
      </c>
      <c r="F405" s="166">
        <v>30</v>
      </c>
      <c r="G405" s="166" t="s">
        <v>55</v>
      </c>
      <c r="H405" s="166"/>
      <c r="I405" s="166"/>
      <c r="J405" s="166"/>
      <c r="K405" s="166"/>
      <c r="L405" s="166"/>
      <c r="M405" s="166"/>
      <c r="N405" s="61"/>
      <c r="O405" s="61"/>
      <c r="P405" s="85"/>
      <c r="Q405" s="64"/>
      <c r="R405" s="61"/>
      <c r="S405" s="61"/>
      <c r="T405" s="61"/>
      <c r="U405" s="61"/>
      <c r="V405" s="61"/>
      <c r="W405" s="61"/>
      <c r="X405" s="61"/>
      <c r="Y405" s="61"/>
      <c r="Z405" s="61"/>
      <c r="AA405" s="64">
        <v>2</v>
      </c>
      <c r="AB405" s="61"/>
      <c r="AC405" s="64">
        <f>ROUND(F405/10*0.5*5,0)</f>
        <v>8</v>
      </c>
      <c r="AD405" s="64"/>
      <c r="AE405" s="125"/>
      <c r="AF405" s="128">
        <f t="shared" si="62"/>
        <v>10</v>
      </c>
      <c r="AG405" s="126"/>
      <c r="AH405" s="64"/>
      <c r="AI405" s="64"/>
      <c r="AJ405" s="83"/>
      <c r="AK405" s="60"/>
      <c r="AL405" s="60"/>
      <c r="AM405" s="60"/>
      <c r="AN405" s="60"/>
      <c r="AO405" s="83"/>
      <c r="AP405" s="60"/>
      <c r="AQ405" s="126"/>
      <c r="AR405" s="126"/>
      <c r="AS405" s="64"/>
      <c r="AT405" s="60"/>
      <c r="AU405" s="60"/>
      <c r="AV405" s="60"/>
      <c r="AW405" s="60"/>
      <c r="AX405" s="83"/>
      <c r="AY405" s="60"/>
      <c r="AZ405" s="60"/>
      <c r="BA405" s="60"/>
      <c r="BB405" s="83"/>
      <c r="BC405" s="83"/>
      <c r="BD405" s="83"/>
      <c r="BE405" s="83"/>
      <c r="BF405" s="83"/>
      <c r="BG405" s="83"/>
      <c r="BH405" s="83"/>
      <c r="BI405" s="60"/>
      <c r="BJ405" s="60"/>
      <c r="BK405" s="83"/>
      <c r="BL405" s="60"/>
      <c r="BM405" s="83"/>
      <c r="BN405" s="83"/>
      <c r="BO405" s="60"/>
      <c r="BP405" s="60"/>
      <c r="BQ405" s="60"/>
      <c r="BR405" s="60"/>
      <c r="BS405" s="60"/>
      <c r="BT405" s="60"/>
      <c r="BU405" s="60"/>
      <c r="BV405" s="60"/>
      <c r="BW405" s="83"/>
      <c r="BX405" s="83"/>
      <c r="BY405" s="83"/>
      <c r="BZ405" s="64"/>
      <c r="CA405" s="83"/>
      <c r="CB405" s="83"/>
      <c r="CC405" s="83"/>
      <c r="CD405" s="83"/>
      <c r="CE405" s="83"/>
      <c r="CF405" s="83"/>
      <c r="CG405" s="71">
        <f>AF405</f>
        <v>10</v>
      </c>
      <c r="CH405" s="83"/>
      <c r="CI405" s="83"/>
      <c r="CJ405" s="83"/>
      <c r="CK405" s="205"/>
      <c r="CL405" s="79" t="b">
        <f t="shared" si="59"/>
        <v>1</v>
      </c>
      <c r="CN405" s="389">
        <f t="shared" si="60"/>
        <v>0</v>
      </c>
    </row>
    <row r="406" spans="1:92" s="280" customFormat="1" ht="10.5" customHeight="1">
      <c r="A406" s="363" t="s">
        <v>333</v>
      </c>
      <c r="B406" s="286" t="s">
        <v>332</v>
      </c>
      <c r="C406" s="369"/>
      <c r="D406" s="225"/>
      <c r="E406" s="225" t="s">
        <v>406</v>
      </c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405"/>
      <c r="AD406" s="80"/>
      <c r="AE406" s="124"/>
      <c r="AF406" s="127"/>
      <c r="AG406" s="276"/>
      <c r="AH406" s="277"/>
      <c r="AI406" s="277"/>
      <c r="AJ406" s="277"/>
      <c r="AK406" s="277"/>
      <c r="AL406" s="277"/>
      <c r="AM406" s="277"/>
      <c r="AN406" s="277"/>
      <c r="AO406" s="277"/>
      <c r="AP406" s="277"/>
      <c r="AQ406" s="277"/>
      <c r="AR406" s="277"/>
      <c r="AS406" s="277"/>
      <c r="AT406" s="277"/>
      <c r="AU406" s="277"/>
      <c r="AV406" s="277"/>
      <c r="AW406" s="277"/>
      <c r="AX406" s="277"/>
      <c r="AY406" s="277"/>
      <c r="AZ406" s="277"/>
      <c r="BA406" s="277"/>
      <c r="BB406" s="277"/>
      <c r="BC406" s="277"/>
      <c r="BD406" s="277"/>
      <c r="BE406" s="277"/>
      <c r="BF406" s="277"/>
      <c r="BG406" s="277"/>
      <c r="BH406" s="277"/>
      <c r="BI406" s="277"/>
      <c r="BJ406" s="277"/>
      <c r="BK406" s="277"/>
      <c r="BL406" s="277"/>
      <c r="BM406" s="277"/>
      <c r="BN406" s="277"/>
      <c r="BO406" s="277"/>
      <c r="BP406" s="277"/>
      <c r="BQ406" s="277"/>
      <c r="BR406" s="277"/>
      <c r="BS406" s="277"/>
      <c r="BT406" s="277"/>
      <c r="BU406" s="277"/>
      <c r="BV406" s="277"/>
      <c r="BW406" s="277"/>
      <c r="BX406" s="277"/>
      <c r="BY406" s="277"/>
      <c r="BZ406" s="277"/>
      <c r="CA406" s="277"/>
      <c r="CB406" s="277"/>
      <c r="CC406" s="277"/>
      <c r="CD406" s="277"/>
      <c r="CE406" s="277"/>
      <c r="CF406" s="277"/>
      <c r="CG406" s="277"/>
      <c r="CH406" s="277"/>
      <c r="CI406" s="277"/>
      <c r="CJ406" s="277"/>
      <c r="CK406" s="278"/>
      <c r="CL406" s="79" t="b">
        <f t="shared" si="59"/>
        <v>1</v>
      </c>
      <c r="CN406" s="389">
        <f t="shared" si="60"/>
        <v>0</v>
      </c>
    </row>
    <row r="407" spans="1:92" ht="10.5" customHeight="1">
      <c r="A407" s="363" t="s">
        <v>333</v>
      </c>
      <c r="B407" s="286" t="s">
        <v>332</v>
      </c>
      <c r="C407" s="183">
        <v>1</v>
      </c>
      <c r="D407" s="229" t="s">
        <v>374</v>
      </c>
      <c r="E407" s="387" t="s">
        <v>406</v>
      </c>
      <c r="F407" s="166">
        <v>21</v>
      </c>
      <c r="G407" s="166" t="s">
        <v>55</v>
      </c>
      <c r="H407" s="166"/>
      <c r="I407" s="166"/>
      <c r="J407" s="166"/>
      <c r="K407" s="166"/>
      <c r="L407" s="166"/>
      <c r="M407" s="166"/>
      <c r="N407" s="61"/>
      <c r="O407" s="61"/>
      <c r="P407" s="64"/>
      <c r="Q407" s="61"/>
      <c r="R407" s="61"/>
      <c r="S407" s="61"/>
      <c r="T407" s="61"/>
      <c r="U407" s="61"/>
      <c r="V407" s="61"/>
      <c r="W407" s="61">
        <v>2.5</v>
      </c>
      <c r="X407" s="61"/>
      <c r="Y407" s="61">
        <v>7.5</v>
      </c>
      <c r="Z407" s="61"/>
      <c r="AA407" s="61"/>
      <c r="AB407" s="61"/>
      <c r="AC407" s="61"/>
      <c r="AD407" s="61"/>
      <c r="AE407" s="125"/>
      <c r="AF407" s="128">
        <f t="shared" si="62"/>
        <v>10</v>
      </c>
      <c r="AG407" s="126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71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71"/>
      <c r="BU407" s="60"/>
      <c r="BV407" s="60"/>
      <c r="BW407" s="60"/>
      <c r="BX407" s="126">
        <f>AF407</f>
        <v>10</v>
      </c>
      <c r="BY407" s="126"/>
      <c r="BZ407" s="60"/>
      <c r="CA407" s="71"/>
      <c r="CB407" s="71"/>
      <c r="CC407" s="71"/>
      <c r="CD407" s="71"/>
      <c r="CE407" s="71"/>
      <c r="CF407" s="71"/>
      <c r="CG407" s="71"/>
      <c r="CH407" s="83"/>
      <c r="CI407" s="83"/>
      <c r="CJ407" s="83"/>
      <c r="CK407" s="205"/>
      <c r="CL407" s="79" t="b">
        <f t="shared" si="59"/>
        <v>1</v>
      </c>
      <c r="CN407" s="389">
        <f t="shared" si="60"/>
        <v>0</v>
      </c>
    </row>
    <row r="408" spans="1:92" ht="10.5" customHeight="1">
      <c r="A408" s="363" t="s">
        <v>333</v>
      </c>
      <c r="B408" s="286" t="s">
        <v>332</v>
      </c>
      <c r="C408" s="183">
        <v>3</v>
      </c>
      <c r="D408" s="222" t="s">
        <v>253</v>
      </c>
      <c r="E408" s="387" t="s">
        <v>406</v>
      </c>
      <c r="F408" s="166">
        <v>21</v>
      </c>
      <c r="G408" s="166" t="s">
        <v>55</v>
      </c>
      <c r="H408" s="166"/>
      <c r="I408" s="166"/>
      <c r="J408" s="166"/>
      <c r="K408" s="166"/>
      <c r="L408" s="166"/>
      <c r="M408" s="166"/>
      <c r="N408" s="61"/>
      <c r="O408" s="61"/>
      <c r="P408" s="64"/>
      <c r="Q408" s="61"/>
      <c r="R408" s="61"/>
      <c r="S408" s="61"/>
      <c r="T408" s="61"/>
      <c r="U408" s="61"/>
      <c r="V408" s="61"/>
      <c r="W408" s="61">
        <v>4.2</v>
      </c>
      <c r="X408" s="61"/>
      <c r="Y408" s="61">
        <v>12.6</v>
      </c>
      <c r="Z408" s="61"/>
      <c r="AA408" s="61"/>
      <c r="AB408" s="61"/>
      <c r="AC408" s="61"/>
      <c r="AD408" s="61"/>
      <c r="AE408" s="125"/>
      <c r="AF408" s="128">
        <f>SUM(I408,K408,M408:AE408)</f>
        <v>16.8</v>
      </c>
      <c r="AG408" s="126"/>
      <c r="AH408" s="60"/>
      <c r="AI408" s="60"/>
      <c r="AJ408" s="60"/>
      <c r="AK408" s="60"/>
      <c r="AL408" s="60"/>
      <c r="AM408" s="60"/>
      <c r="AN408" s="60"/>
      <c r="AO408" s="60"/>
      <c r="AP408" s="60">
        <f>AF408</f>
        <v>16.8</v>
      </c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71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71"/>
      <c r="BU408" s="60"/>
      <c r="BV408" s="60"/>
      <c r="BW408" s="60"/>
      <c r="BX408" s="126"/>
      <c r="BY408" s="126"/>
      <c r="BZ408" s="60"/>
      <c r="CA408" s="71"/>
      <c r="CB408" s="71"/>
      <c r="CC408" s="71"/>
      <c r="CD408" s="71"/>
      <c r="CE408" s="71"/>
      <c r="CF408" s="71"/>
      <c r="CG408" s="71"/>
      <c r="CH408" s="83"/>
      <c r="CI408" s="83"/>
      <c r="CJ408" s="83"/>
      <c r="CK408" s="205"/>
      <c r="CL408" s="79" t="b">
        <f t="shared" si="59"/>
        <v>1</v>
      </c>
      <c r="CN408" s="389">
        <f t="shared" si="60"/>
        <v>0</v>
      </c>
    </row>
    <row r="409" spans="1:92" s="280" customFormat="1" ht="10.5" customHeight="1">
      <c r="A409" s="363" t="s">
        <v>333</v>
      </c>
      <c r="B409" s="286" t="s">
        <v>332</v>
      </c>
      <c r="C409" s="218"/>
      <c r="D409" s="225"/>
      <c r="E409" s="352" t="s">
        <v>200</v>
      </c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124"/>
      <c r="AF409" s="127"/>
      <c r="AG409" s="276"/>
      <c r="AH409" s="277"/>
      <c r="AI409" s="277"/>
      <c r="AJ409" s="277"/>
      <c r="AK409" s="277"/>
      <c r="AL409" s="277"/>
      <c r="AM409" s="277"/>
      <c r="AN409" s="277"/>
      <c r="AO409" s="277"/>
      <c r="AP409" s="277"/>
      <c r="AQ409" s="277"/>
      <c r="AR409" s="277"/>
      <c r="AS409" s="277"/>
      <c r="AT409" s="277"/>
      <c r="AU409" s="277"/>
      <c r="AV409" s="277"/>
      <c r="AW409" s="277"/>
      <c r="AX409" s="277"/>
      <c r="AY409" s="277"/>
      <c r="AZ409" s="277"/>
      <c r="BA409" s="277"/>
      <c r="BB409" s="277"/>
      <c r="BC409" s="277"/>
      <c r="BD409" s="277"/>
      <c r="BE409" s="277"/>
      <c r="BF409" s="277"/>
      <c r="BG409" s="277"/>
      <c r="BH409" s="277"/>
      <c r="BI409" s="277"/>
      <c r="BJ409" s="277"/>
      <c r="BK409" s="277"/>
      <c r="BL409" s="277"/>
      <c r="BM409" s="277"/>
      <c r="BN409" s="277"/>
      <c r="BO409" s="277"/>
      <c r="BP409" s="277"/>
      <c r="BQ409" s="277"/>
      <c r="BR409" s="277"/>
      <c r="BS409" s="277"/>
      <c r="BT409" s="277"/>
      <c r="BU409" s="277"/>
      <c r="BV409" s="277"/>
      <c r="BW409" s="277"/>
      <c r="BX409" s="277"/>
      <c r="BY409" s="277"/>
      <c r="BZ409" s="277"/>
      <c r="CA409" s="277"/>
      <c r="CB409" s="277"/>
      <c r="CC409" s="277"/>
      <c r="CD409" s="277"/>
      <c r="CE409" s="277"/>
      <c r="CF409" s="277"/>
      <c r="CG409" s="277"/>
      <c r="CH409" s="277"/>
      <c r="CI409" s="277"/>
      <c r="CJ409" s="277"/>
      <c r="CK409" s="278"/>
      <c r="CL409" s="79" t="b">
        <f t="shared" si="59"/>
        <v>1</v>
      </c>
      <c r="CN409" s="389">
        <f t="shared" si="60"/>
        <v>0</v>
      </c>
    </row>
    <row r="410" spans="1:92" ht="10.5" customHeight="1">
      <c r="A410" s="363" t="s">
        <v>333</v>
      </c>
      <c r="B410" s="286" t="s">
        <v>332</v>
      </c>
      <c r="C410" s="184">
        <v>1</v>
      </c>
      <c r="D410" s="230" t="s">
        <v>112</v>
      </c>
      <c r="E410" s="355" t="s">
        <v>200</v>
      </c>
      <c r="F410" s="90">
        <v>28</v>
      </c>
      <c r="G410" s="90" t="s">
        <v>55</v>
      </c>
      <c r="H410" s="90"/>
      <c r="I410" s="90"/>
      <c r="J410" s="90">
        <v>48</v>
      </c>
      <c r="K410" s="90">
        <v>48</v>
      </c>
      <c r="L410" s="90"/>
      <c r="M410" s="90"/>
      <c r="N410" s="91"/>
      <c r="O410" s="91"/>
      <c r="P410" s="92"/>
      <c r="Q410" s="91"/>
      <c r="R410" s="91"/>
      <c r="S410" s="91"/>
      <c r="T410" s="91"/>
      <c r="U410" s="91"/>
      <c r="V410" s="91"/>
      <c r="W410" s="91"/>
      <c r="X410" s="91">
        <v>2.8</v>
      </c>
      <c r="Y410" s="91"/>
      <c r="Z410" s="92">
        <v>9</v>
      </c>
      <c r="AA410" s="91"/>
      <c r="AB410" s="91"/>
      <c r="AC410" s="91"/>
      <c r="AD410" s="91"/>
      <c r="AE410" s="133"/>
      <c r="AF410" s="128">
        <f t="shared" si="62"/>
        <v>59.8</v>
      </c>
      <c r="AG410" s="135"/>
      <c r="AH410" s="60"/>
      <c r="AI410" s="60"/>
      <c r="AJ410" s="83"/>
      <c r="AK410" s="83"/>
      <c r="AL410" s="83"/>
      <c r="AM410" s="83"/>
      <c r="AN410" s="83"/>
      <c r="AO410" s="83"/>
      <c r="AP410" s="83"/>
      <c r="AQ410" s="83">
        <f>AF410</f>
        <v>59.8</v>
      </c>
      <c r="AR410" s="135"/>
      <c r="AS410" s="64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H410" s="83"/>
      <c r="CI410" s="83"/>
      <c r="CJ410" s="83"/>
      <c r="CK410" s="205"/>
      <c r="CL410" s="79" t="b">
        <f t="shared" si="59"/>
        <v>1</v>
      </c>
      <c r="CN410" s="389">
        <f t="shared" si="60"/>
        <v>1.5</v>
      </c>
    </row>
    <row r="411" spans="1:92" ht="10.5" customHeight="1">
      <c r="A411" s="363" t="s">
        <v>333</v>
      </c>
      <c r="B411" s="286" t="s">
        <v>332</v>
      </c>
      <c r="C411" s="184">
        <v>2</v>
      </c>
      <c r="D411" s="230" t="s">
        <v>82</v>
      </c>
      <c r="E411" s="355" t="s">
        <v>200</v>
      </c>
      <c r="F411" s="90">
        <v>28</v>
      </c>
      <c r="G411" s="90" t="s">
        <v>55</v>
      </c>
      <c r="H411" s="90"/>
      <c r="I411" s="90"/>
      <c r="J411" s="90">
        <v>80</v>
      </c>
      <c r="K411" s="90">
        <v>80</v>
      </c>
      <c r="L411" s="90"/>
      <c r="M411" s="90"/>
      <c r="N411" s="91"/>
      <c r="O411" s="91"/>
      <c r="P411" s="92"/>
      <c r="Q411" s="91"/>
      <c r="R411" s="91"/>
      <c r="S411" s="91"/>
      <c r="T411" s="91"/>
      <c r="U411" s="91"/>
      <c r="V411" s="91"/>
      <c r="W411" s="91"/>
      <c r="X411" s="91">
        <v>2.8</v>
      </c>
      <c r="Y411" s="91"/>
      <c r="Z411" s="92">
        <v>9</v>
      </c>
      <c r="AA411" s="91"/>
      <c r="AB411" s="91"/>
      <c r="AC411" s="91"/>
      <c r="AD411" s="91"/>
      <c r="AE411" s="133"/>
      <c r="AF411" s="128">
        <f t="shared" si="62"/>
        <v>91.8</v>
      </c>
      <c r="AG411" s="135"/>
      <c r="AH411" s="60"/>
      <c r="AI411" s="60"/>
      <c r="AJ411" s="83"/>
      <c r="AK411" s="83"/>
      <c r="AL411" s="83"/>
      <c r="AM411" s="83"/>
      <c r="AN411" s="83"/>
      <c r="AO411" s="83"/>
      <c r="AP411" s="83"/>
      <c r="AQ411" s="135"/>
      <c r="AR411" s="135"/>
      <c r="AS411" s="64"/>
      <c r="AT411" s="83"/>
      <c r="AU411" s="83"/>
      <c r="AV411" s="83"/>
      <c r="AW411" s="83"/>
      <c r="AX411" s="83"/>
      <c r="AY411" s="83"/>
      <c r="AZ411" s="83"/>
      <c r="BA411" s="60">
        <f>AF411</f>
        <v>91.8</v>
      </c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H411" s="83"/>
      <c r="CI411" s="83"/>
      <c r="CJ411" s="83"/>
      <c r="CK411" s="205"/>
      <c r="CL411" s="79" t="b">
        <f t="shared" si="59"/>
        <v>1</v>
      </c>
      <c r="CN411" s="389">
        <f t="shared" si="60"/>
        <v>2.5</v>
      </c>
    </row>
    <row r="412" spans="1:92" ht="10.5" customHeight="1">
      <c r="A412" s="363" t="s">
        <v>333</v>
      </c>
      <c r="B412" s="286" t="s">
        <v>332</v>
      </c>
      <c r="C412" s="184">
        <v>3</v>
      </c>
      <c r="D412" s="230" t="s">
        <v>70</v>
      </c>
      <c r="E412" s="355" t="s">
        <v>200</v>
      </c>
      <c r="F412" s="90">
        <v>28</v>
      </c>
      <c r="G412" s="90" t="s">
        <v>55</v>
      </c>
      <c r="H412" s="90"/>
      <c r="I412" s="90"/>
      <c r="J412" s="90">
        <v>32</v>
      </c>
      <c r="K412" s="90">
        <v>32</v>
      </c>
      <c r="L412" s="90"/>
      <c r="M412" s="90"/>
      <c r="N412" s="91"/>
      <c r="O412" s="91"/>
      <c r="P412" s="92"/>
      <c r="Q412" s="92"/>
      <c r="R412" s="91"/>
      <c r="S412" s="91"/>
      <c r="T412" s="91"/>
      <c r="U412" s="91"/>
      <c r="V412" s="91"/>
      <c r="W412" s="91"/>
      <c r="X412" s="91">
        <v>2.8</v>
      </c>
      <c r="Y412" s="91"/>
      <c r="Z412" s="92">
        <v>9</v>
      </c>
      <c r="AA412" s="91"/>
      <c r="AB412" s="92"/>
      <c r="AC412" s="91"/>
      <c r="AD412" s="91"/>
      <c r="AE412" s="133"/>
      <c r="AF412" s="128">
        <f t="shared" si="62"/>
        <v>43.8</v>
      </c>
      <c r="AG412" s="135"/>
      <c r="AH412" s="60"/>
      <c r="AI412" s="60"/>
      <c r="AJ412" s="83"/>
      <c r="AK412" s="83"/>
      <c r="AL412" s="83"/>
      <c r="AM412" s="83"/>
      <c r="AN412" s="83"/>
      <c r="AO412" s="83"/>
      <c r="AP412" s="83"/>
      <c r="AQ412" s="135"/>
      <c r="AR412" s="135"/>
      <c r="AS412" s="64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>
        <v>43.8</v>
      </c>
      <c r="BQ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H412" s="83"/>
      <c r="CI412" s="83"/>
      <c r="CJ412" s="83"/>
      <c r="CK412" s="205"/>
      <c r="CL412" s="79" t="b">
        <f t="shared" si="59"/>
        <v>1</v>
      </c>
      <c r="CN412" s="389">
        <f t="shared" si="60"/>
        <v>1</v>
      </c>
    </row>
    <row r="413" spans="1:92" ht="10.5" customHeight="1">
      <c r="A413" s="363" t="s">
        <v>333</v>
      </c>
      <c r="B413" s="286" t="s">
        <v>332</v>
      </c>
      <c r="C413" s="184">
        <v>4</v>
      </c>
      <c r="D413" s="230" t="s">
        <v>132</v>
      </c>
      <c r="E413" s="355" t="s">
        <v>200</v>
      </c>
      <c r="F413" s="90">
        <v>28</v>
      </c>
      <c r="G413" s="90" t="s">
        <v>55</v>
      </c>
      <c r="H413" s="90"/>
      <c r="I413" s="90"/>
      <c r="J413" s="90">
        <v>32</v>
      </c>
      <c r="K413" s="90">
        <v>32</v>
      </c>
      <c r="L413" s="90"/>
      <c r="M413" s="90"/>
      <c r="N413" s="91"/>
      <c r="O413" s="91"/>
      <c r="P413" s="92"/>
      <c r="Q413" s="91"/>
      <c r="R413" s="91"/>
      <c r="S413" s="91"/>
      <c r="T413" s="91"/>
      <c r="U413" s="91"/>
      <c r="V413" s="91"/>
      <c r="W413" s="91"/>
      <c r="X413" s="91">
        <v>2.8</v>
      </c>
      <c r="Y413" s="91"/>
      <c r="Z413" s="92">
        <v>9</v>
      </c>
      <c r="AA413" s="91"/>
      <c r="AB413" s="91"/>
      <c r="AC413" s="91"/>
      <c r="AD413" s="91"/>
      <c r="AE413" s="133"/>
      <c r="AF413" s="128">
        <f t="shared" si="62"/>
        <v>43.8</v>
      </c>
      <c r="AG413" s="126"/>
      <c r="AH413" s="60"/>
      <c r="AI413" s="60"/>
      <c r="AJ413" s="83"/>
      <c r="AK413" s="83"/>
      <c r="AL413" s="83"/>
      <c r="AM413" s="83"/>
      <c r="AN413" s="83"/>
      <c r="AO413" s="83"/>
      <c r="AP413" s="83"/>
      <c r="AQ413" s="181"/>
      <c r="AR413" s="181"/>
      <c r="AS413" s="64"/>
      <c r="AT413" s="60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  <c r="BS413" s="83"/>
      <c r="BT413" s="83"/>
      <c r="BU413" s="83"/>
      <c r="BV413" s="83"/>
      <c r="BW413" s="60">
        <f>AF413</f>
        <v>43.8</v>
      </c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H413" s="83"/>
      <c r="CI413" s="83"/>
      <c r="CJ413" s="83"/>
      <c r="CK413" s="205"/>
      <c r="CL413" s="79" t="b">
        <f t="shared" si="59"/>
        <v>1</v>
      </c>
      <c r="CN413" s="389">
        <f t="shared" si="60"/>
        <v>1</v>
      </c>
    </row>
    <row r="414" spans="1:92" ht="10.5" customHeight="1">
      <c r="A414" s="363" t="s">
        <v>333</v>
      </c>
      <c r="B414" s="286" t="s">
        <v>332</v>
      </c>
      <c r="C414" s="184">
        <v>5</v>
      </c>
      <c r="D414" s="222" t="s">
        <v>180</v>
      </c>
      <c r="E414" s="355" t="s">
        <v>200</v>
      </c>
      <c r="F414" s="90">
        <v>28</v>
      </c>
      <c r="G414" s="90" t="s">
        <v>55</v>
      </c>
      <c r="H414" s="90"/>
      <c r="I414" s="90"/>
      <c r="J414" s="90">
        <v>54</v>
      </c>
      <c r="K414" s="90">
        <v>54</v>
      </c>
      <c r="L414" s="90"/>
      <c r="M414" s="90"/>
      <c r="N414" s="91"/>
      <c r="O414" s="91"/>
      <c r="P414" s="92"/>
      <c r="Q414" s="91"/>
      <c r="R414" s="91"/>
      <c r="S414" s="91"/>
      <c r="T414" s="91"/>
      <c r="U414" s="91"/>
      <c r="V414" s="91"/>
      <c r="W414" s="91"/>
      <c r="X414" s="91">
        <v>2.8</v>
      </c>
      <c r="Y414" s="91"/>
      <c r="Z414" s="92">
        <v>9</v>
      </c>
      <c r="AA414" s="91"/>
      <c r="AB414" s="91"/>
      <c r="AC414" s="91"/>
      <c r="AD414" s="91"/>
      <c r="AE414" s="133"/>
      <c r="AF414" s="128">
        <f t="shared" si="62"/>
        <v>65.8</v>
      </c>
      <c r="AG414" s="126"/>
      <c r="AH414" s="60"/>
      <c r="AI414" s="60"/>
      <c r="AJ414" s="83"/>
      <c r="AK414" s="83"/>
      <c r="AL414" s="83"/>
      <c r="AM414" s="83"/>
      <c r="AN414" s="83"/>
      <c r="AO414" s="83"/>
      <c r="AP414" s="83"/>
      <c r="AQ414" s="181"/>
      <c r="AR414" s="181"/>
      <c r="AS414" s="64"/>
      <c r="AT414" s="60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>
        <v>65.8</v>
      </c>
      <c r="BM414" s="83"/>
      <c r="BN414" s="83"/>
      <c r="BO414" s="83"/>
      <c r="BP414" s="83"/>
      <c r="BQ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H414" s="83"/>
      <c r="CI414" s="83"/>
      <c r="CJ414" s="83"/>
      <c r="CK414" s="205"/>
      <c r="CL414" s="79" t="b">
        <f>SUM(AG414:CK414)=AF414</f>
        <v>1</v>
      </c>
      <c r="CN414" s="389">
        <f t="shared" si="60"/>
        <v>1.6875</v>
      </c>
    </row>
    <row r="415" spans="1:92" ht="10.5" customHeight="1">
      <c r="A415" s="363" t="s">
        <v>333</v>
      </c>
      <c r="B415" s="286" t="s">
        <v>332</v>
      </c>
      <c r="C415" s="184">
        <v>6</v>
      </c>
      <c r="D415" s="230" t="s">
        <v>358</v>
      </c>
      <c r="E415" s="355" t="s">
        <v>200</v>
      </c>
      <c r="F415" s="90">
        <v>28</v>
      </c>
      <c r="G415" s="90" t="s">
        <v>55</v>
      </c>
      <c r="H415" s="90"/>
      <c r="I415" s="90"/>
      <c r="J415" s="90">
        <v>54</v>
      </c>
      <c r="K415" s="90">
        <v>54</v>
      </c>
      <c r="L415" s="90"/>
      <c r="M415" s="90"/>
      <c r="N415" s="90"/>
      <c r="O415" s="91"/>
      <c r="P415" s="92"/>
      <c r="Q415" s="92"/>
      <c r="R415" s="92"/>
      <c r="S415" s="92"/>
      <c r="T415" s="91"/>
      <c r="U415" s="91"/>
      <c r="V415" s="91"/>
      <c r="W415" s="91"/>
      <c r="X415" s="91">
        <v>2.8</v>
      </c>
      <c r="Y415" s="91"/>
      <c r="Z415" s="92">
        <v>9</v>
      </c>
      <c r="AA415" s="91"/>
      <c r="AB415" s="91"/>
      <c r="AC415" s="91"/>
      <c r="AD415" s="91"/>
      <c r="AE415" s="133"/>
      <c r="AF415" s="128">
        <f t="shared" si="62"/>
        <v>65.8</v>
      </c>
      <c r="AG415" s="126"/>
      <c r="AH415" s="60"/>
      <c r="AI415" s="60"/>
      <c r="AJ415" s="83"/>
      <c r="AK415" s="83"/>
      <c r="AL415" s="83"/>
      <c r="AM415" s="83"/>
      <c r="AN415" s="83"/>
      <c r="AO415" s="83"/>
      <c r="AP415" s="83"/>
      <c r="AQ415" s="181"/>
      <c r="AR415" s="181"/>
      <c r="AS415" s="64"/>
      <c r="AT415" s="60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  <c r="BS415" s="83">
        <v>65.8</v>
      </c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H415" s="83"/>
      <c r="CI415" s="83"/>
      <c r="CJ415" s="83"/>
      <c r="CK415" s="205"/>
      <c r="CL415" s="79" t="b">
        <f t="shared" si="59"/>
        <v>1</v>
      </c>
      <c r="CN415" s="389">
        <f t="shared" si="60"/>
        <v>1.6875</v>
      </c>
    </row>
    <row r="416" spans="1:92" ht="10.5" customHeight="1">
      <c r="A416" s="363" t="s">
        <v>333</v>
      </c>
      <c r="B416" s="286" t="s">
        <v>332</v>
      </c>
      <c r="C416" s="184">
        <v>7</v>
      </c>
      <c r="D416" s="222" t="s">
        <v>167</v>
      </c>
      <c r="E416" s="355" t="s">
        <v>200</v>
      </c>
      <c r="F416" s="90">
        <v>28</v>
      </c>
      <c r="G416" s="90" t="s">
        <v>55</v>
      </c>
      <c r="H416" s="90"/>
      <c r="I416" s="90"/>
      <c r="J416" s="90">
        <v>80</v>
      </c>
      <c r="K416" s="90">
        <v>80</v>
      </c>
      <c r="L416" s="90"/>
      <c r="M416" s="90"/>
      <c r="N416" s="91"/>
      <c r="O416" s="91"/>
      <c r="P416" s="92"/>
      <c r="Q416" s="91"/>
      <c r="R416" s="91"/>
      <c r="S416" s="91"/>
      <c r="T416" s="91"/>
      <c r="U416" s="91"/>
      <c r="V416" s="91"/>
      <c r="W416" s="91"/>
      <c r="X416" s="91">
        <v>2.8</v>
      </c>
      <c r="Y416" s="91"/>
      <c r="Z416" s="92">
        <v>9</v>
      </c>
      <c r="AA416" s="91"/>
      <c r="AB416" s="91"/>
      <c r="AC416" s="91"/>
      <c r="AD416" s="91"/>
      <c r="AE416" s="133"/>
      <c r="AF416" s="128">
        <f>SUM(I416,K416,M416:AE416)</f>
        <v>91.8</v>
      </c>
      <c r="AG416" s="126"/>
      <c r="AH416" s="60"/>
      <c r="AI416" s="60"/>
      <c r="AJ416" s="60">
        <f>AF416</f>
        <v>91.8</v>
      </c>
      <c r="AK416" s="83"/>
      <c r="AL416" s="83"/>
      <c r="AM416" s="83"/>
      <c r="AN416" s="83"/>
      <c r="AO416" s="83"/>
      <c r="AP416" s="83"/>
      <c r="AQ416" s="135"/>
      <c r="AR416" s="135"/>
      <c r="AS416" s="64"/>
      <c r="AT416" s="60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Q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H416" s="83"/>
      <c r="CI416" s="83"/>
      <c r="CJ416" s="83"/>
      <c r="CK416" s="205"/>
      <c r="CL416" s="79" t="b">
        <f t="shared" si="59"/>
        <v>1</v>
      </c>
      <c r="CN416" s="389">
        <f t="shared" si="60"/>
        <v>2.5</v>
      </c>
    </row>
    <row r="417" spans="1:92" ht="10.5" customHeight="1">
      <c r="A417" s="363" t="s">
        <v>333</v>
      </c>
      <c r="B417" s="286" t="s">
        <v>332</v>
      </c>
      <c r="C417" s="184">
        <v>8</v>
      </c>
      <c r="D417" s="230" t="s">
        <v>170</v>
      </c>
      <c r="E417" s="355" t="s">
        <v>200</v>
      </c>
      <c r="F417" s="90">
        <v>28</v>
      </c>
      <c r="G417" s="90" t="s">
        <v>55</v>
      </c>
      <c r="H417" s="90"/>
      <c r="I417" s="90"/>
      <c r="J417" s="90">
        <v>72</v>
      </c>
      <c r="K417" s="90">
        <v>72</v>
      </c>
      <c r="L417" s="90"/>
      <c r="M417" s="90"/>
      <c r="N417" s="90"/>
      <c r="O417" s="91"/>
      <c r="P417" s="92"/>
      <c r="Q417" s="92"/>
      <c r="R417" s="92"/>
      <c r="S417" s="92"/>
      <c r="T417" s="91"/>
      <c r="U417" s="91"/>
      <c r="V417" s="91"/>
      <c r="W417" s="91"/>
      <c r="X417" s="91">
        <v>2.8</v>
      </c>
      <c r="Y417" s="91"/>
      <c r="Z417" s="92">
        <v>9</v>
      </c>
      <c r="AA417" s="91"/>
      <c r="AB417" s="91"/>
      <c r="AC417" s="91"/>
      <c r="AD417" s="91"/>
      <c r="AE417" s="133"/>
      <c r="AF417" s="128">
        <f t="shared" si="62"/>
        <v>83.8</v>
      </c>
      <c r="AG417" s="126"/>
      <c r="AH417" s="60"/>
      <c r="AI417" s="60"/>
      <c r="AJ417" s="83"/>
      <c r="AK417" s="83"/>
      <c r="AL417" s="83"/>
      <c r="AM417" s="83"/>
      <c r="AN417" s="83"/>
      <c r="AO417" s="83"/>
      <c r="AP417" s="83"/>
      <c r="AQ417" s="135"/>
      <c r="AR417" s="135"/>
      <c r="AS417" s="64"/>
      <c r="AT417" s="60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>
        <v>83.8</v>
      </c>
      <c r="BM417" s="83"/>
      <c r="BN417" s="83"/>
      <c r="BO417" s="83"/>
      <c r="BP417" s="83"/>
      <c r="BQ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H417" s="83"/>
      <c r="CI417" s="83"/>
      <c r="CJ417" s="83"/>
      <c r="CK417" s="205"/>
      <c r="CL417" s="79" t="b">
        <f t="shared" si="59"/>
        <v>1</v>
      </c>
      <c r="CN417" s="389">
        <f t="shared" si="60"/>
        <v>2.25</v>
      </c>
    </row>
    <row r="418" spans="1:92" ht="10.5" customHeight="1">
      <c r="A418" s="363" t="s">
        <v>333</v>
      </c>
      <c r="B418" s="286" t="s">
        <v>332</v>
      </c>
      <c r="C418" s="184">
        <v>9</v>
      </c>
      <c r="D418" s="229" t="s">
        <v>83</v>
      </c>
      <c r="E418" s="355" t="s">
        <v>200</v>
      </c>
      <c r="F418" s="90">
        <v>28</v>
      </c>
      <c r="G418" s="90" t="s">
        <v>55</v>
      </c>
      <c r="H418" s="90"/>
      <c r="I418" s="90"/>
      <c r="J418" s="166">
        <v>24</v>
      </c>
      <c r="K418" s="166">
        <v>24</v>
      </c>
      <c r="L418" s="90"/>
      <c r="M418" s="90"/>
      <c r="N418" s="90"/>
      <c r="O418" s="91"/>
      <c r="P418" s="92"/>
      <c r="Q418" s="92"/>
      <c r="R418" s="92"/>
      <c r="S418" s="92"/>
      <c r="T418" s="91"/>
      <c r="U418" s="91"/>
      <c r="V418" s="91"/>
      <c r="W418" s="91"/>
      <c r="X418" s="91">
        <v>2.8</v>
      </c>
      <c r="Y418" s="91"/>
      <c r="Z418" s="92">
        <v>9</v>
      </c>
      <c r="AA418" s="91"/>
      <c r="AB418" s="91"/>
      <c r="AC418" s="91"/>
      <c r="AD418" s="91"/>
      <c r="AE418" s="133"/>
      <c r="AF418" s="128">
        <f t="shared" si="62"/>
        <v>35.8</v>
      </c>
      <c r="AG418" s="126"/>
      <c r="AH418" s="60"/>
      <c r="AI418" s="60"/>
      <c r="AJ418" s="83"/>
      <c r="AK418" s="83"/>
      <c r="AL418" s="83"/>
      <c r="AM418" s="83"/>
      <c r="AN418" s="83"/>
      <c r="AO418" s="83"/>
      <c r="AP418" s="83"/>
      <c r="AQ418" s="135"/>
      <c r="AR418" s="135"/>
      <c r="AS418" s="64"/>
      <c r="AT418" s="60"/>
      <c r="AU418" s="83"/>
      <c r="AV418" s="83"/>
      <c r="AW418" s="83"/>
      <c r="AX418" s="83"/>
      <c r="AY418" s="60">
        <f>AF418</f>
        <v>35.8</v>
      </c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Q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H418" s="83"/>
      <c r="CI418" s="83"/>
      <c r="CJ418" s="83"/>
      <c r="CK418" s="205"/>
      <c r="CL418" s="79" t="b">
        <f t="shared" si="59"/>
        <v>1</v>
      </c>
      <c r="CN418" s="389">
        <f t="shared" si="60"/>
        <v>0.75</v>
      </c>
    </row>
    <row r="419" spans="1:92" ht="10.5" customHeight="1">
      <c r="A419" s="363" t="s">
        <v>333</v>
      </c>
      <c r="B419" s="286" t="s">
        <v>332</v>
      </c>
      <c r="C419" s="184">
        <v>10</v>
      </c>
      <c r="D419" s="110" t="s">
        <v>84</v>
      </c>
      <c r="E419" s="355" t="s">
        <v>200</v>
      </c>
      <c r="F419" s="90">
        <v>28</v>
      </c>
      <c r="G419" s="90" t="s">
        <v>55</v>
      </c>
      <c r="H419" s="90"/>
      <c r="I419" s="90"/>
      <c r="J419" s="90">
        <v>32</v>
      </c>
      <c r="K419" s="90">
        <v>32</v>
      </c>
      <c r="L419" s="90"/>
      <c r="M419" s="90"/>
      <c r="N419" s="90"/>
      <c r="O419" s="92"/>
      <c r="P419" s="92"/>
      <c r="Q419" s="92"/>
      <c r="R419" s="92"/>
      <c r="S419" s="92"/>
      <c r="T419" s="91"/>
      <c r="U419" s="91"/>
      <c r="V419" s="91"/>
      <c r="W419" s="91"/>
      <c r="X419" s="91"/>
      <c r="Y419" s="91">
        <v>2.8</v>
      </c>
      <c r="Z419" s="91"/>
      <c r="AA419" s="91"/>
      <c r="AB419" s="91"/>
      <c r="AC419" s="91"/>
      <c r="AD419" s="91"/>
      <c r="AE419" s="133"/>
      <c r="AF419" s="128">
        <f t="shared" si="62"/>
        <v>34.8</v>
      </c>
      <c r="AG419" s="135"/>
      <c r="AH419" s="60"/>
      <c r="AI419" s="60"/>
      <c r="AJ419" s="83"/>
      <c r="AK419" s="83"/>
      <c r="AL419" s="83"/>
      <c r="AM419" s="83"/>
      <c r="AN419" s="83"/>
      <c r="AO419" s="83"/>
      <c r="AP419" s="83"/>
      <c r="AQ419" s="135"/>
      <c r="AR419" s="135"/>
      <c r="AS419" s="64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Q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>
        <f>AF419</f>
        <v>34.8</v>
      </c>
      <c r="CD419" s="83"/>
      <c r="CE419" s="83"/>
      <c r="CF419" s="60"/>
      <c r="CG419" s="83"/>
      <c r="CH419" s="83"/>
      <c r="CI419" s="83"/>
      <c r="CJ419" s="83"/>
      <c r="CK419" s="205"/>
      <c r="CL419" s="79" t="b">
        <f t="shared" si="59"/>
        <v>1</v>
      </c>
      <c r="CN419" s="389">
        <f t="shared" si="60"/>
        <v>1</v>
      </c>
    </row>
    <row r="420" spans="1:92" ht="10.5" customHeight="1">
      <c r="A420" s="363" t="s">
        <v>333</v>
      </c>
      <c r="B420" s="286" t="s">
        <v>332</v>
      </c>
      <c r="C420" s="184">
        <v>11</v>
      </c>
      <c r="D420" s="230" t="s">
        <v>93</v>
      </c>
      <c r="E420" s="355" t="s">
        <v>200</v>
      </c>
      <c r="F420" s="90">
        <v>28</v>
      </c>
      <c r="G420" s="90" t="s">
        <v>55</v>
      </c>
      <c r="H420" s="90"/>
      <c r="I420" s="90"/>
      <c r="J420" s="90"/>
      <c r="K420" s="90"/>
      <c r="L420" s="90"/>
      <c r="M420" s="90"/>
      <c r="N420" s="90"/>
      <c r="O420" s="90"/>
      <c r="P420" s="92"/>
      <c r="Q420" s="90"/>
      <c r="R420" s="90"/>
      <c r="S420" s="90"/>
      <c r="T420" s="90"/>
      <c r="U420" s="92"/>
      <c r="V420" s="64">
        <v>90</v>
      </c>
      <c r="W420" s="92"/>
      <c r="X420" s="92"/>
      <c r="Y420" s="92"/>
      <c r="Z420" s="91"/>
      <c r="AA420" s="116"/>
      <c r="AB420" s="116"/>
      <c r="AC420" s="116"/>
      <c r="AD420" s="116"/>
      <c r="AE420" s="136"/>
      <c r="AF420" s="128">
        <f t="shared" si="62"/>
        <v>90</v>
      </c>
      <c r="AG420" s="135"/>
      <c r="AH420" s="60"/>
      <c r="AI420" s="60"/>
      <c r="AJ420" s="83"/>
      <c r="AK420" s="83"/>
      <c r="AL420" s="83"/>
      <c r="AM420" s="83"/>
      <c r="AN420" s="83"/>
      <c r="AO420" s="83"/>
      <c r="AP420" s="83"/>
      <c r="AQ420" s="181"/>
      <c r="AR420" s="181"/>
      <c r="AS420" s="64"/>
      <c r="AT420" s="83"/>
      <c r="AU420" s="83"/>
      <c r="AV420" s="83"/>
      <c r="AW420" s="83"/>
      <c r="AX420" s="83"/>
      <c r="AY420" s="83"/>
      <c r="AZ420" s="83"/>
      <c r="BA420" s="83"/>
      <c r="BB420" s="83">
        <v>20</v>
      </c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Q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>
        <v>70</v>
      </c>
      <c r="CG420" s="83"/>
      <c r="CH420" s="83"/>
      <c r="CI420" s="83"/>
      <c r="CJ420" s="83"/>
      <c r="CK420" s="205"/>
      <c r="CL420" s="79" t="b">
        <f t="shared" si="59"/>
        <v>1</v>
      </c>
      <c r="CN420" s="389">
        <f t="shared" si="60"/>
        <v>0</v>
      </c>
    </row>
    <row r="421" spans="1:92" ht="10.5" customHeight="1">
      <c r="A421" s="363" t="s">
        <v>333</v>
      </c>
      <c r="B421" s="286" t="s">
        <v>332</v>
      </c>
      <c r="C421" s="184">
        <v>12</v>
      </c>
      <c r="D421" s="110" t="s">
        <v>133</v>
      </c>
      <c r="E421" s="355" t="s">
        <v>200</v>
      </c>
      <c r="F421" s="90">
        <v>28</v>
      </c>
      <c r="G421" s="90" t="s">
        <v>55</v>
      </c>
      <c r="H421" s="90"/>
      <c r="I421" s="101"/>
      <c r="J421" s="101"/>
      <c r="K421" s="101"/>
      <c r="L421" s="101"/>
      <c r="M421" s="101"/>
      <c r="N421" s="101"/>
      <c r="O421" s="101"/>
      <c r="P421" s="99"/>
      <c r="Q421" s="101"/>
      <c r="R421" s="101"/>
      <c r="S421" s="101"/>
      <c r="T421" s="101"/>
      <c r="U421" s="101"/>
      <c r="V421" s="170"/>
      <c r="W421" s="100"/>
      <c r="X421" s="100"/>
      <c r="Y421" s="100"/>
      <c r="Z421" s="100"/>
      <c r="AA421" s="101">
        <v>2</v>
      </c>
      <c r="AB421" s="101"/>
      <c r="AC421" s="64">
        <f>ROUND(F421/10*0.5*5,0)</f>
        <v>7</v>
      </c>
      <c r="AD421" s="101"/>
      <c r="AE421" s="137"/>
      <c r="AF421" s="128">
        <f t="shared" si="62"/>
        <v>9</v>
      </c>
      <c r="AG421" s="176"/>
      <c r="AH421" s="112"/>
      <c r="AI421" s="112"/>
      <c r="AJ421" s="83"/>
      <c r="AK421" s="111"/>
      <c r="AL421" s="111"/>
      <c r="AM421" s="111"/>
      <c r="AN421" s="111"/>
      <c r="AO421" s="111"/>
      <c r="AP421" s="111"/>
      <c r="AQ421" s="182"/>
      <c r="AR421" s="182"/>
      <c r="AS421" s="64"/>
      <c r="AT421" s="111"/>
      <c r="AU421" s="111"/>
      <c r="AV421" s="111"/>
      <c r="AW421" s="111"/>
      <c r="AX421" s="83"/>
      <c r="AY421" s="111"/>
      <c r="AZ421" s="111"/>
      <c r="BA421" s="111"/>
      <c r="BB421" s="111"/>
      <c r="BC421" s="111"/>
      <c r="BD421" s="83"/>
      <c r="BE421" s="83"/>
      <c r="BF421" s="83"/>
      <c r="BG421" s="83"/>
      <c r="BH421" s="111"/>
      <c r="BI421" s="111"/>
      <c r="BJ421" s="111"/>
      <c r="BK421" s="111"/>
      <c r="BL421" s="111"/>
      <c r="BM421" s="83"/>
      <c r="BN421" s="83"/>
      <c r="BO421" s="111"/>
      <c r="BP421" s="111"/>
      <c r="BQ421" s="111"/>
      <c r="BR421" s="111"/>
      <c r="BS421" s="111"/>
      <c r="BT421" s="111"/>
      <c r="BU421" s="111"/>
      <c r="BV421" s="111"/>
      <c r="BW421" s="111"/>
      <c r="BX421" s="111"/>
      <c r="BY421" s="111"/>
      <c r="BZ421" s="111"/>
      <c r="CA421" s="83"/>
      <c r="CB421" s="83"/>
      <c r="CC421" s="83"/>
      <c r="CD421" s="83"/>
      <c r="CE421" s="83"/>
      <c r="CF421" s="83"/>
      <c r="CG421" s="71">
        <f>AF421</f>
        <v>9</v>
      </c>
      <c r="CH421" s="83"/>
      <c r="CI421" s="83"/>
      <c r="CJ421" s="83"/>
      <c r="CK421" s="205"/>
      <c r="CL421" s="79" t="b">
        <f t="shared" si="59"/>
        <v>1</v>
      </c>
      <c r="CN421" s="389">
        <f t="shared" si="60"/>
        <v>0</v>
      </c>
    </row>
    <row r="422" spans="1:92" s="280" customFormat="1" ht="10.5" customHeight="1">
      <c r="A422" s="363" t="s">
        <v>333</v>
      </c>
      <c r="B422" s="286" t="s">
        <v>332</v>
      </c>
      <c r="C422" s="218"/>
      <c r="D422" s="225"/>
      <c r="E422" s="352" t="s">
        <v>404</v>
      </c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405"/>
      <c r="AD422" s="80"/>
      <c r="AE422" s="124"/>
      <c r="AF422" s="127"/>
      <c r="AG422" s="276"/>
      <c r="AH422" s="277"/>
      <c r="AI422" s="277"/>
      <c r="AJ422" s="277"/>
      <c r="AK422" s="277"/>
      <c r="AL422" s="277"/>
      <c r="AM422" s="277"/>
      <c r="AN422" s="277"/>
      <c r="AO422" s="277"/>
      <c r="AP422" s="277"/>
      <c r="AQ422" s="277"/>
      <c r="AR422" s="277"/>
      <c r="AS422" s="277"/>
      <c r="AT422" s="277"/>
      <c r="AU422" s="277"/>
      <c r="AV422" s="277"/>
      <c r="AW422" s="277"/>
      <c r="AX422" s="277"/>
      <c r="AY422" s="277"/>
      <c r="AZ422" s="277"/>
      <c r="BA422" s="277"/>
      <c r="BB422" s="277"/>
      <c r="BC422" s="277"/>
      <c r="BD422" s="277"/>
      <c r="BE422" s="277"/>
      <c r="BF422" s="277"/>
      <c r="BG422" s="277"/>
      <c r="BH422" s="277"/>
      <c r="BI422" s="277"/>
      <c r="BJ422" s="277"/>
      <c r="BK422" s="277"/>
      <c r="BL422" s="277"/>
      <c r="BM422" s="277"/>
      <c r="BN422" s="277"/>
      <c r="BO422" s="277"/>
      <c r="BP422" s="277"/>
      <c r="BQ422" s="277"/>
      <c r="BR422" s="277"/>
      <c r="BS422" s="277"/>
      <c r="BT422" s="277"/>
      <c r="BU422" s="277"/>
      <c r="BV422" s="277"/>
      <c r="BW422" s="277"/>
      <c r="BX422" s="277"/>
      <c r="BY422" s="277"/>
      <c r="BZ422" s="277"/>
      <c r="CA422" s="277"/>
      <c r="CB422" s="277"/>
      <c r="CC422" s="277"/>
      <c r="CD422" s="277"/>
      <c r="CE422" s="277"/>
      <c r="CF422" s="277"/>
      <c r="CG422" s="277"/>
      <c r="CH422" s="277"/>
      <c r="CI422" s="277"/>
      <c r="CJ422" s="277"/>
      <c r="CK422" s="278"/>
      <c r="CL422" s="79" t="b">
        <f t="shared" si="59"/>
        <v>1</v>
      </c>
      <c r="CN422" s="389">
        <f t="shared" si="60"/>
        <v>0</v>
      </c>
    </row>
    <row r="423" spans="1:92" ht="10.5" customHeight="1">
      <c r="A423" s="363" t="s">
        <v>333</v>
      </c>
      <c r="B423" s="286" t="s">
        <v>332</v>
      </c>
      <c r="C423" s="184">
        <v>1</v>
      </c>
      <c r="D423" s="110" t="s">
        <v>112</v>
      </c>
      <c r="E423" s="355" t="s">
        <v>404</v>
      </c>
      <c r="F423" s="90">
        <v>19</v>
      </c>
      <c r="G423" s="90" t="s">
        <v>55</v>
      </c>
      <c r="H423" s="90"/>
      <c r="I423" s="90"/>
      <c r="J423" s="90">
        <v>48</v>
      </c>
      <c r="K423" s="90">
        <v>48</v>
      </c>
      <c r="L423" s="90"/>
      <c r="M423" s="90"/>
      <c r="N423" s="90"/>
      <c r="O423" s="92"/>
      <c r="P423" s="92"/>
      <c r="Q423" s="92"/>
      <c r="R423" s="92"/>
      <c r="S423" s="92"/>
      <c r="T423" s="91"/>
      <c r="U423" s="91"/>
      <c r="V423" s="91"/>
      <c r="W423" s="91"/>
      <c r="X423" s="91">
        <v>1.3</v>
      </c>
      <c r="Y423" s="91"/>
      <c r="Z423" s="91">
        <v>6.6</v>
      </c>
      <c r="AA423" s="91"/>
      <c r="AB423" s="91"/>
      <c r="AC423" s="91"/>
      <c r="AD423" s="91"/>
      <c r="AE423" s="133"/>
      <c r="AF423" s="128">
        <f t="shared" si="62"/>
        <v>55.9</v>
      </c>
      <c r="AG423" s="135"/>
      <c r="AH423" s="60"/>
      <c r="AI423" s="60"/>
      <c r="AJ423" s="83"/>
      <c r="AK423" s="83"/>
      <c r="AL423" s="83"/>
      <c r="AM423" s="83"/>
      <c r="AN423" s="83"/>
      <c r="AO423" s="83"/>
      <c r="AP423" s="83"/>
      <c r="AQ423" s="135">
        <f>AF423</f>
        <v>55.9</v>
      </c>
      <c r="AR423" s="135"/>
      <c r="AS423" s="64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Q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60"/>
      <c r="CG423" s="83"/>
      <c r="CH423" s="83"/>
      <c r="CI423" s="83"/>
      <c r="CJ423" s="83"/>
      <c r="CK423" s="205"/>
      <c r="CL423" s="79" t="b">
        <f t="shared" si="59"/>
        <v>1</v>
      </c>
      <c r="CN423" s="389">
        <f t="shared" si="60"/>
        <v>1.5</v>
      </c>
    </row>
    <row r="424" spans="1:92" ht="10.5" customHeight="1">
      <c r="A424" s="363" t="s">
        <v>333</v>
      </c>
      <c r="B424" s="286" t="s">
        <v>332</v>
      </c>
      <c r="C424" s="184">
        <v>2</v>
      </c>
      <c r="D424" s="110" t="s">
        <v>82</v>
      </c>
      <c r="E424" s="355" t="s">
        <v>404</v>
      </c>
      <c r="F424" s="90">
        <v>19</v>
      </c>
      <c r="G424" s="90" t="s">
        <v>55</v>
      </c>
      <c r="H424" s="90"/>
      <c r="I424" s="90"/>
      <c r="J424" s="90">
        <v>80</v>
      </c>
      <c r="K424" s="90">
        <v>80</v>
      </c>
      <c r="L424" s="90"/>
      <c r="M424" s="90"/>
      <c r="N424" s="90"/>
      <c r="O424" s="92"/>
      <c r="P424" s="92"/>
      <c r="Q424" s="92"/>
      <c r="R424" s="92"/>
      <c r="S424" s="92"/>
      <c r="T424" s="91"/>
      <c r="U424" s="91"/>
      <c r="V424" s="91"/>
      <c r="W424" s="91"/>
      <c r="X424" s="91">
        <v>1.3</v>
      </c>
      <c r="Y424" s="91"/>
      <c r="Z424" s="91">
        <v>6.6</v>
      </c>
      <c r="AA424" s="91"/>
      <c r="AB424" s="91"/>
      <c r="AC424" s="91"/>
      <c r="AD424" s="91"/>
      <c r="AE424" s="133"/>
      <c r="AF424" s="128">
        <f t="shared" si="62"/>
        <v>87.89999999999999</v>
      </c>
      <c r="AG424" s="135"/>
      <c r="AH424" s="60"/>
      <c r="AI424" s="60"/>
      <c r="AJ424" s="83"/>
      <c r="AK424" s="83"/>
      <c r="AL424" s="83"/>
      <c r="AM424" s="83"/>
      <c r="AN424" s="83"/>
      <c r="AO424" s="83"/>
      <c r="AP424" s="83"/>
      <c r="AQ424" s="135"/>
      <c r="AR424" s="135"/>
      <c r="AS424" s="64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Q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60">
        <f>AF424</f>
        <v>87.89999999999999</v>
      </c>
      <c r="CG424" s="83"/>
      <c r="CH424" s="83"/>
      <c r="CI424" s="83"/>
      <c r="CJ424" s="83"/>
      <c r="CK424" s="205"/>
      <c r="CL424" s="79" t="b">
        <f t="shared" si="59"/>
        <v>1</v>
      </c>
      <c r="CN424" s="389">
        <f t="shared" si="60"/>
        <v>2.5</v>
      </c>
    </row>
    <row r="425" spans="1:92" ht="10.5" customHeight="1">
      <c r="A425" s="363" t="s">
        <v>333</v>
      </c>
      <c r="B425" s="286" t="s">
        <v>332</v>
      </c>
      <c r="C425" s="184">
        <v>3</v>
      </c>
      <c r="D425" s="110" t="s">
        <v>70</v>
      </c>
      <c r="E425" s="355" t="s">
        <v>404</v>
      </c>
      <c r="F425" s="90">
        <v>19</v>
      </c>
      <c r="G425" s="90" t="s">
        <v>55</v>
      </c>
      <c r="H425" s="90"/>
      <c r="I425" s="90"/>
      <c r="J425" s="90">
        <v>32</v>
      </c>
      <c r="K425" s="90">
        <v>32</v>
      </c>
      <c r="L425" s="90"/>
      <c r="M425" s="90"/>
      <c r="N425" s="90"/>
      <c r="O425" s="92"/>
      <c r="P425" s="92"/>
      <c r="Q425" s="92"/>
      <c r="R425" s="92"/>
      <c r="S425" s="92"/>
      <c r="T425" s="91"/>
      <c r="U425" s="91"/>
      <c r="V425" s="91"/>
      <c r="W425" s="91"/>
      <c r="X425" s="91">
        <v>1.3</v>
      </c>
      <c r="Y425" s="91"/>
      <c r="Z425" s="91">
        <v>6.6</v>
      </c>
      <c r="AA425" s="91"/>
      <c r="AB425" s="91"/>
      <c r="AC425" s="91"/>
      <c r="AD425" s="91"/>
      <c r="AE425" s="133"/>
      <c r="AF425" s="128">
        <f t="shared" si="62"/>
        <v>39.9</v>
      </c>
      <c r="AG425" s="135"/>
      <c r="AH425" s="60"/>
      <c r="AI425" s="60"/>
      <c r="AJ425" s="83"/>
      <c r="AK425" s="83"/>
      <c r="AL425" s="83"/>
      <c r="AM425" s="83"/>
      <c r="AN425" s="83"/>
      <c r="AO425" s="83"/>
      <c r="AP425" s="83"/>
      <c r="AQ425" s="135"/>
      <c r="AR425" s="135"/>
      <c r="AS425" s="64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>
        <v>39.9</v>
      </c>
      <c r="BQ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60"/>
      <c r="CG425" s="83"/>
      <c r="CH425" s="83"/>
      <c r="CI425" s="83"/>
      <c r="CJ425" s="83"/>
      <c r="CK425" s="205"/>
      <c r="CL425" s="79" t="b">
        <f t="shared" si="59"/>
        <v>1</v>
      </c>
      <c r="CN425" s="389">
        <f t="shared" si="60"/>
        <v>1</v>
      </c>
    </row>
    <row r="426" spans="1:92" ht="10.5" customHeight="1">
      <c r="A426" s="363" t="s">
        <v>333</v>
      </c>
      <c r="B426" s="286" t="s">
        <v>332</v>
      </c>
      <c r="C426" s="184">
        <v>4</v>
      </c>
      <c r="D426" s="110" t="s">
        <v>83</v>
      </c>
      <c r="E426" s="355" t="s">
        <v>404</v>
      </c>
      <c r="F426" s="90">
        <v>19</v>
      </c>
      <c r="G426" s="90" t="s">
        <v>55</v>
      </c>
      <c r="H426" s="90"/>
      <c r="I426" s="90"/>
      <c r="J426" s="90">
        <v>24</v>
      </c>
      <c r="K426" s="90">
        <v>24</v>
      </c>
      <c r="L426" s="90"/>
      <c r="M426" s="90"/>
      <c r="N426" s="90"/>
      <c r="O426" s="92"/>
      <c r="P426" s="92"/>
      <c r="Q426" s="92"/>
      <c r="R426" s="92"/>
      <c r="S426" s="92"/>
      <c r="T426" s="91"/>
      <c r="U426" s="91"/>
      <c r="V426" s="91"/>
      <c r="W426" s="91"/>
      <c r="X426" s="91">
        <v>1.3</v>
      </c>
      <c r="Y426" s="91"/>
      <c r="Z426" s="91">
        <v>6.6</v>
      </c>
      <c r="AA426" s="91"/>
      <c r="AB426" s="91"/>
      <c r="AC426" s="91"/>
      <c r="AD426" s="91"/>
      <c r="AE426" s="133"/>
      <c r="AF426" s="128">
        <f t="shared" si="62"/>
        <v>31.9</v>
      </c>
      <c r="AG426" s="135"/>
      <c r="AH426" s="60"/>
      <c r="AI426" s="60"/>
      <c r="AJ426" s="83"/>
      <c r="AK426" s="83"/>
      <c r="AL426" s="83"/>
      <c r="AM426" s="83"/>
      <c r="AN426" s="83"/>
      <c r="AO426" s="83"/>
      <c r="AP426" s="83"/>
      <c r="AQ426" s="135"/>
      <c r="AR426" s="135"/>
      <c r="AS426" s="64"/>
      <c r="AT426" s="83"/>
      <c r="AU426" s="83"/>
      <c r="AV426" s="83"/>
      <c r="AW426" s="83"/>
      <c r="AX426" s="83"/>
      <c r="AY426" s="83">
        <f>AF426</f>
        <v>31.9</v>
      </c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Q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60"/>
      <c r="CG426" s="83"/>
      <c r="CH426" s="83"/>
      <c r="CI426" s="83"/>
      <c r="CJ426" s="83"/>
      <c r="CK426" s="205"/>
      <c r="CL426" s="79" t="b">
        <f t="shared" si="59"/>
        <v>1</v>
      </c>
      <c r="CN426" s="389">
        <f t="shared" si="60"/>
        <v>0.75</v>
      </c>
    </row>
    <row r="427" spans="1:92" ht="10.5" customHeight="1">
      <c r="A427" s="363" t="s">
        <v>333</v>
      </c>
      <c r="B427" s="286" t="s">
        <v>332</v>
      </c>
      <c r="C427" s="184">
        <v>5</v>
      </c>
      <c r="D427" s="110" t="s">
        <v>132</v>
      </c>
      <c r="E427" s="355" t="s">
        <v>404</v>
      </c>
      <c r="F427" s="90">
        <v>19</v>
      </c>
      <c r="G427" s="90" t="s">
        <v>55</v>
      </c>
      <c r="H427" s="90"/>
      <c r="I427" s="90"/>
      <c r="J427" s="90">
        <v>32</v>
      </c>
      <c r="K427" s="90">
        <v>32</v>
      </c>
      <c r="L427" s="90"/>
      <c r="M427" s="90"/>
      <c r="N427" s="90"/>
      <c r="O427" s="92"/>
      <c r="P427" s="92"/>
      <c r="Q427" s="92"/>
      <c r="R427" s="92"/>
      <c r="S427" s="92"/>
      <c r="T427" s="91"/>
      <c r="U427" s="91"/>
      <c r="V427" s="91"/>
      <c r="W427" s="91"/>
      <c r="X427" s="91">
        <v>1.3</v>
      </c>
      <c r="Y427" s="91"/>
      <c r="Z427" s="91">
        <v>6.6</v>
      </c>
      <c r="AA427" s="91"/>
      <c r="AB427" s="91"/>
      <c r="AC427" s="91"/>
      <c r="AD427" s="91"/>
      <c r="AE427" s="133"/>
      <c r="AF427" s="128">
        <f t="shared" si="62"/>
        <v>39.9</v>
      </c>
      <c r="AG427" s="135"/>
      <c r="AH427" s="60"/>
      <c r="AI427" s="60"/>
      <c r="AJ427" s="83"/>
      <c r="AK427" s="83"/>
      <c r="AL427" s="83"/>
      <c r="AM427" s="83"/>
      <c r="AN427" s="83"/>
      <c r="AO427" s="83"/>
      <c r="AP427" s="83"/>
      <c r="AQ427" s="135"/>
      <c r="AR427" s="135"/>
      <c r="AS427" s="64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Q427" s="83"/>
      <c r="BR427" s="83"/>
      <c r="BS427" s="83"/>
      <c r="BT427" s="83"/>
      <c r="BU427" s="83"/>
      <c r="BV427" s="83"/>
      <c r="BW427" s="83">
        <f>AF427</f>
        <v>39.9</v>
      </c>
      <c r="BX427" s="83"/>
      <c r="BY427" s="83"/>
      <c r="BZ427" s="83"/>
      <c r="CA427" s="83"/>
      <c r="CB427" s="83"/>
      <c r="CC427" s="83"/>
      <c r="CD427" s="83"/>
      <c r="CE427" s="83"/>
      <c r="CF427" s="60"/>
      <c r="CG427" s="83"/>
      <c r="CH427" s="83"/>
      <c r="CI427" s="83"/>
      <c r="CJ427" s="83"/>
      <c r="CK427" s="205"/>
      <c r="CL427" s="79" t="b">
        <f t="shared" si="59"/>
        <v>1</v>
      </c>
      <c r="CN427" s="389">
        <f t="shared" si="60"/>
        <v>1</v>
      </c>
    </row>
    <row r="428" spans="1:92" ht="10.5" customHeight="1">
      <c r="A428" s="363" t="s">
        <v>333</v>
      </c>
      <c r="B428" s="286" t="s">
        <v>332</v>
      </c>
      <c r="C428" s="184">
        <v>6</v>
      </c>
      <c r="D428" s="110" t="s">
        <v>405</v>
      </c>
      <c r="E428" s="355" t="s">
        <v>404</v>
      </c>
      <c r="F428" s="90">
        <v>19</v>
      </c>
      <c r="G428" s="90" t="s">
        <v>55</v>
      </c>
      <c r="H428" s="90"/>
      <c r="I428" s="90"/>
      <c r="J428" s="90">
        <v>54</v>
      </c>
      <c r="K428" s="90">
        <v>54</v>
      </c>
      <c r="L428" s="90">
        <v>10</v>
      </c>
      <c r="M428" s="90">
        <v>10</v>
      </c>
      <c r="N428" s="90"/>
      <c r="O428" s="92"/>
      <c r="P428" s="92"/>
      <c r="Q428" s="92"/>
      <c r="R428" s="92"/>
      <c r="S428" s="92"/>
      <c r="T428" s="91"/>
      <c r="U428" s="91"/>
      <c r="V428" s="91"/>
      <c r="W428" s="91"/>
      <c r="X428" s="91">
        <v>1.3</v>
      </c>
      <c r="Y428" s="91"/>
      <c r="Z428" s="91">
        <v>6.6</v>
      </c>
      <c r="AA428" s="91"/>
      <c r="AB428" s="91"/>
      <c r="AC428" s="91"/>
      <c r="AD428" s="91"/>
      <c r="AE428" s="133"/>
      <c r="AF428" s="128">
        <f t="shared" si="62"/>
        <v>71.89999999999999</v>
      </c>
      <c r="AG428" s="135"/>
      <c r="AH428" s="60"/>
      <c r="AI428" s="60"/>
      <c r="AJ428" s="83"/>
      <c r="AK428" s="83"/>
      <c r="AL428" s="83"/>
      <c r="AM428" s="83"/>
      <c r="AN428" s="83"/>
      <c r="AO428" s="83"/>
      <c r="AP428" s="83"/>
      <c r="AQ428" s="135"/>
      <c r="AR428" s="135"/>
      <c r="AS428" s="64">
        <f>AF428</f>
        <v>71.89999999999999</v>
      </c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Q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60"/>
      <c r="CG428" s="83"/>
      <c r="CH428" s="83"/>
      <c r="CI428" s="83"/>
      <c r="CJ428" s="83"/>
      <c r="CK428" s="205"/>
      <c r="CL428" s="79" t="b">
        <f t="shared" si="59"/>
        <v>1</v>
      </c>
      <c r="CN428" s="389">
        <f t="shared" si="60"/>
        <v>2</v>
      </c>
    </row>
    <row r="429" spans="1:92" ht="10.5" customHeight="1">
      <c r="A429" s="363" t="s">
        <v>333</v>
      </c>
      <c r="B429" s="286" t="s">
        <v>332</v>
      </c>
      <c r="C429" s="184">
        <v>7</v>
      </c>
      <c r="D429" s="110" t="s">
        <v>162</v>
      </c>
      <c r="E429" s="355" t="s">
        <v>404</v>
      </c>
      <c r="F429" s="90">
        <v>19</v>
      </c>
      <c r="G429" s="90" t="s">
        <v>55</v>
      </c>
      <c r="H429" s="90"/>
      <c r="I429" s="90"/>
      <c r="J429" s="90">
        <v>32</v>
      </c>
      <c r="K429" s="90">
        <v>32</v>
      </c>
      <c r="L429" s="90"/>
      <c r="M429" s="90"/>
      <c r="N429" s="90"/>
      <c r="O429" s="92"/>
      <c r="P429" s="92"/>
      <c r="Q429" s="92"/>
      <c r="R429" s="92"/>
      <c r="S429" s="92"/>
      <c r="T429" s="91"/>
      <c r="U429" s="91"/>
      <c r="V429" s="91"/>
      <c r="W429" s="91"/>
      <c r="X429" s="91">
        <v>1.3</v>
      </c>
      <c r="Y429" s="91"/>
      <c r="Z429" s="91">
        <v>6.6</v>
      </c>
      <c r="AA429" s="91"/>
      <c r="AB429" s="91"/>
      <c r="AC429" s="91"/>
      <c r="AD429" s="91"/>
      <c r="AE429" s="133"/>
      <c r="AF429" s="128">
        <f t="shared" si="62"/>
        <v>39.9</v>
      </c>
      <c r="AG429" s="135"/>
      <c r="AH429" s="60"/>
      <c r="AI429" s="60"/>
      <c r="AJ429" s="83"/>
      <c r="AK429" s="83"/>
      <c r="AL429" s="83"/>
      <c r="AM429" s="83"/>
      <c r="AN429" s="83"/>
      <c r="AO429" s="83"/>
      <c r="AP429" s="83"/>
      <c r="AQ429" s="135"/>
      <c r="AR429" s="135"/>
      <c r="AS429" s="64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Q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>
        <f>AF429</f>
        <v>39.9</v>
      </c>
      <c r="CF429" s="60"/>
      <c r="CG429" s="83"/>
      <c r="CH429" s="83"/>
      <c r="CI429" s="83"/>
      <c r="CJ429" s="83"/>
      <c r="CK429" s="205"/>
      <c r="CL429" s="79" t="b">
        <f t="shared" si="59"/>
        <v>1</v>
      </c>
      <c r="CN429" s="389">
        <f t="shared" si="60"/>
        <v>1</v>
      </c>
    </row>
    <row r="430" spans="1:92" ht="10.5" customHeight="1">
      <c r="A430" s="363" t="s">
        <v>333</v>
      </c>
      <c r="B430" s="286" t="s">
        <v>332</v>
      </c>
      <c r="C430" s="184">
        <v>8</v>
      </c>
      <c r="D430" s="110" t="s">
        <v>212</v>
      </c>
      <c r="E430" s="355" t="s">
        <v>404</v>
      </c>
      <c r="F430" s="90">
        <v>19</v>
      </c>
      <c r="G430" s="90" t="s">
        <v>55</v>
      </c>
      <c r="H430" s="90"/>
      <c r="I430" s="90"/>
      <c r="J430" s="90">
        <v>96</v>
      </c>
      <c r="K430" s="90">
        <v>96</v>
      </c>
      <c r="L430" s="90"/>
      <c r="M430" s="90"/>
      <c r="N430" s="90"/>
      <c r="O430" s="92"/>
      <c r="P430" s="92"/>
      <c r="Q430" s="92"/>
      <c r="R430" s="92"/>
      <c r="S430" s="92"/>
      <c r="T430" s="91"/>
      <c r="U430" s="91"/>
      <c r="V430" s="91"/>
      <c r="W430" s="91"/>
      <c r="X430" s="91">
        <v>1.3</v>
      </c>
      <c r="Y430" s="91"/>
      <c r="Z430" s="91">
        <v>6.6</v>
      </c>
      <c r="AA430" s="91"/>
      <c r="AB430" s="91"/>
      <c r="AC430" s="91"/>
      <c r="AD430" s="91"/>
      <c r="AE430" s="133"/>
      <c r="AF430" s="128">
        <f t="shared" si="62"/>
        <v>103.89999999999999</v>
      </c>
      <c r="AG430" s="135"/>
      <c r="AH430" s="60"/>
      <c r="AI430" s="60"/>
      <c r="AJ430" s="83"/>
      <c r="AK430" s="83"/>
      <c r="AL430" s="83"/>
      <c r="AM430" s="83"/>
      <c r="AN430" s="83"/>
      <c r="AO430" s="83"/>
      <c r="AP430" s="83"/>
      <c r="AQ430" s="135"/>
      <c r="AR430" s="135"/>
      <c r="AS430" s="64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>
        <f>AF430</f>
        <v>103.89999999999999</v>
      </c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Q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60"/>
      <c r="CG430" s="83"/>
      <c r="CH430" s="83"/>
      <c r="CI430" s="83"/>
      <c r="CJ430" s="83"/>
      <c r="CK430" s="205"/>
      <c r="CL430" s="79" t="b">
        <f t="shared" si="59"/>
        <v>1</v>
      </c>
      <c r="CN430" s="389">
        <f t="shared" si="60"/>
        <v>3</v>
      </c>
    </row>
    <row r="431" spans="1:92" ht="10.5" customHeight="1">
      <c r="A431" s="363" t="s">
        <v>333</v>
      </c>
      <c r="B431" s="286" t="s">
        <v>332</v>
      </c>
      <c r="C431" s="184">
        <v>9</v>
      </c>
      <c r="D431" s="110" t="s">
        <v>84</v>
      </c>
      <c r="E431" s="355" t="s">
        <v>404</v>
      </c>
      <c r="F431" s="90">
        <v>19</v>
      </c>
      <c r="G431" s="90" t="s">
        <v>55</v>
      </c>
      <c r="H431" s="90"/>
      <c r="I431" s="90"/>
      <c r="J431" s="90">
        <v>32</v>
      </c>
      <c r="K431" s="90">
        <v>32</v>
      </c>
      <c r="L431" s="90"/>
      <c r="M431" s="90"/>
      <c r="N431" s="90"/>
      <c r="O431" s="92"/>
      <c r="P431" s="92"/>
      <c r="Q431" s="92"/>
      <c r="R431" s="92"/>
      <c r="S431" s="92"/>
      <c r="T431" s="91"/>
      <c r="U431" s="91"/>
      <c r="V431" s="91"/>
      <c r="W431" s="91"/>
      <c r="X431" s="91"/>
      <c r="Y431" s="91">
        <v>1.3</v>
      </c>
      <c r="Z431" s="91"/>
      <c r="AA431" s="91"/>
      <c r="AB431" s="91"/>
      <c r="AC431" s="91"/>
      <c r="AD431" s="91"/>
      <c r="AE431" s="133"/>
      <c r="AF431" s="128">
        <f t="shared" si="62"/>
        <v>33.3</v>
      </c>
      <c r="AG431" s="135"/>
      <c r="AH431" s="60"/>
      <c r="AI431" s="60"/>
      <c r="AJ431" s="83"/>
      <c r="AK431" s="83"/>
      <c r="AL431" s="83"/>
      <c r="AM431" s="83"/>
      <c r="AN431" s="83"/>
      <c r="AO431" s="83"/>
      <c r="AP431" s="83"/>
      <c r="AQ431" s="135"/>
      <c r="AR431" s="135"/>
      <c r="AS431" s="64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Q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>
        <f>AF431</f>
        <v>33.3</v>
      </c>
      <c r="CE431" s="83"/>
      <c r="CF431" s="60"/>
      <c r="CG431" s="83"/>
      <c r="CH431" s="83"/>
      <c r="CI431" s="83"/>
      <c r="CJ431" s="83"/>
      <c r="CK431" s="205"/>
      <c r="CL431" s="79" t="b">
        <f t="shared" si="59"/>
        <v>1</v>
      </c>
      <c r="CN431" s="389">
        <f t="shared" si="60"/>
        <v>1</v>
      </c>
    </row>
    <row r="432" spans="1:92" ht="10.5" customHeight="1">
      <c r="A432" s="363" t="s">
        <v>333</v>
      </c>
      <c r="B432" s="286" t="s">
        <v>332</v>
      </c>
      <c r="C432" s="184">
        <v>10</v>
      </c>
      <c r="D432" s="110" t="s">
        <v>170</v>
      </c>
      <c r="E432" s="355" t="s">
        <v>404</v>
      </c>
      <c r="F432" s="90">
        <v>19</v>
      </c>
      <c r="G432" s="90" t="s">
        <v>55</v>
      </c>
      <c r="H432" s="90"/>
      <c r="I432" s="90"/>
      <c r="J432" s="90">
        <v>72</v>
      </c>
      <c r="K432" s="90">
        <v>72</v>
      </c>
      <c r="L432" s="90"/>
      <c r="M432" s="90"/>
      <c r="N432" s="90"/>
      <c r="O432" s="92"/>
      <c r="P432" s="92"/>
      <c r="Q432" s="92"/>
      <c r="R432" s="92"/>
      <c r="S432" s="92"/>
      <c r="T432" s="91"/>
      <c r="U432" s="91"/>
      <c r="V432" s="91"/>
      <c r="W432" s="91"/>
      <c r="X432" s="91">
        <v>1.3</v>
      </c>
      <c r="Y432" s="91"/>
      <c r="Z432" s="91">
        <v>6.6</v>
      </c>
      <c r="AA432" s="91"/>
      <c r="AB432" s="91"/>
      <c r="AC432" s="91"/>
      <c r="AD432" s="91"/>
      <c r="AE432" s="133"/>
      <c r="AF432" s="128">
        <f t="shared" si="62"/>
        <v>79.89999999999999</v>
      </c>
      <c r="AG432" s="135"/>
      <c r="AH432" s="60"/>
      <c r="AI432" s="60"/>
      <c r="AJ432" s="83"/>
      <c r="AK432" s="83"/>
      <c r="AL432" s="83"/>
      <c r="AM432" s="83"/>
      <c r="AN432" s="83"/>
      <c r="AO432" s="83"/>
      <c r="AP432" s="83"/>
      <c r="AQ432" s="135"/>
      <c r="AR432" s="135"/>
      <c r="AS432" s="64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>
        <v>79.89999999999999</v>
      </c>
      <c r="BM432" s="83"/>
      <c r="BN432" s="83"/>
      <c r="BO432" s="83"/>
      <c r="BP432" s="83"/>
      <c r="BQ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60"/>
      <c r="CG432" s="83"/>
      <c r="CH432" s="83"/>
      <c r="CI432" s="83"/>
      <c r="CJ432" s="83"/>
      <c r="CK432" s="205"/>
      <c r="CL432" s="79" t="b">
        <f t="shared" si="59"/>
        <v>1</v>
      </c>
      <c r="CN432" s="389">
        <f t="shared" si="60"/>
        <v>2.25</v>
      </c>
    </row>
    <row r="433" spans="1:92" s="280" customFormat="1" ht="10.5" customHeight="1">
      <c r="A433" s="363" t="s">
        <v>333</v>
      </c>
      <c r="B433" s="286" t="s">
        <v>332</v>
      </c>
      <c r="C433" s="218"/>
      <c r="D433" s="225"/>
      <c r="E433" s="352" t="s">
        <v>407</v>
      </c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124"/>
      <c r="AF433" s="127"/>
      <c r="AG433" s="276"/>
      <c r="AH433" s="277"/>
      <c r="AI433" s="277"/>
      <c r="AJ433" s="277"/>
      <c r="AK433" s="277"/>
      <c r="AL433" s="277"/>
      <c r="AM433" s="277"/>
      <c r="AN433" s="277"/>
      <c r="AO433" s="277"/>
      <c r="AP433" s="277"/>
      <c r="AQ433" s="277"/>
      <c r="AR433" s="277"/>
      <c r="AS433" s="277"/>
      <c r="AT433" s="277"/>
      <c r="AU433" s="277"/>
      <c r="AV433" s="277"/>
      <c r="AW433" s="277"/>
      <c r="AX433" s="277"/>
      <c r="AY433" s="277"/>
      <c r="AZ433" s="277"/>
      <c r="BA433" s="277"/>
      <c r="BB433" s="277"/>
      <c r="BC433" s="277"/>
      <c r="BD433" s="277"/>
      <c r="BE433" s="277"/>
      <c r="BF433" s="277"/>
      <c r="BG433" s="277"/>
      <c r="BH433" s="277"/>
      <c r="BI433" s="277"/>
      <c r="BJ433" s="277"/>
      <c r="BK433" s="277"/>
      <c r="BL433" s="277"/>
      <c r="BM433" s="277"/>
      <c r="BN433" s="277"/>
      <c r="BO433" s="277"/>
      <c r="BP433" s="277"/>
      <c r="BQ433" s="277"/>
      <c r="BR433" s="277"/>
      <c r="BS433" s="277"/>
      <c r="BT433" s="277"/>
      <c r="BU433" s="277"/>
      <c r="BV433" s="277"/>
      <c r="BW433" s="277"/>
      <c r="BX433" s="277"/>
      <c r="BY433" s="277"/>
      <c r="BZ433" s="277"/>
      <c r="CA433" s="277"/>
      <c r="CB433" s="277"/>
      <c r="CC433" s="277"/>
      <c r="CD433" s="277"/>
      <c r="CE433" s="277"/>
      <c r="CF433" s="277"/>
      <c r="CG433" s="277"/>
      <c r="CH433" s="277"/>
      <c r="CI433" s="277"/>
      <c r="CJ433" s="277"/>
      <c r="CK433" s="278"/>
      <c r="CL433" s="79" t="b">
        <f t="shared" si="59"/>
        <v>1</v>
      </c>
      <c r="CN433" s="389">
        <f t="shared" si="60"/>
        <v>0</v>
      </c>
    </row>
    <row r="434" spans="1:92" ht="10.5" customHeight="1">
      <c r="A434" s="363" t="s">
        <v>333</v>
      </c>
      <c r="B434" s="286" t="s">
        <v>332</v>
      </c>
      <c r="C434" s="184">
        <v>1</v>
      </c>
      <c r="D434" s="110" t="s">
        <v>241</v>
      </c>
      <c r="E434" s="355" t="s">
        <v>407</v>
      </c>
      <c r="F434" s="90">
        <v>0</v>
      </c>
      <c r="G434" s="90" t="s">
        <v>55</v>
      </c>
      <c r="H434" s="90"/>
      <c r="I434" s="90"/>
      <c r="J434" s="90">
        <v>0</v>
      </c>
      <c r="K434" s="90">
        <v>0</v>
      </c>
      <c r="L434" s="90"/>
      <c r="M434" s="90"/>
      <c r="N434" s="90"/>
      <c r="O434" s="92"/>
      <c r="P434" s="92"/>
      <c r="Q434" s="92"/>
      <c r="R434" s="92"/>
      <c r="S434" s="92"/>
      <c r="T434" s="91"/>
      <c r="U434" s="91"/>
      <c r="V434" s="91"/>
      <c r="W434" s="91"/>
      <c r="X434" s="92">
        <v>0</v>
      </c>
      <c r="Y434" s="92"/>
      <c r="Z434" s="92">
        <v>0</v>
      </c>
      <c r="AA434" s="91"/>
      <c r="AB434" s="91"/>
      <c r="AC434" s="91"/>
      <c r="AD434" s="91"/>
      <c r="AE434" s="133"/>
      <c r="AF434" s="128">
        <f>SUM(I434,K434,M434:AE434)</f>
        <v>0</v>
      </c>
      <c r="AG434" s="135"/>
      <c r="AH434" s="60"/>
      <c r="AI434" s="60"/>
      <c r="AJ434" s="83"/>
      <c r="AK434" s="83"/>
      <c r="AL434" s="83"/>
      <c r="AM434" s="83"/>
      <c r="AN434" s="83"/>
      <c r="AO434" s="83"/>
      <c r="AP434" s="83"/>
      <c r="AQ434" s="135"/>
      <c r="AR434" s="135"/>
      <c r="AS434" s="64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>
        <v>0</v>
      </c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60"/>
      <c r="CG434" s="83"/>
      <c r="CH434" s="83"/>
      <c r="CI434" s="83"/>
      <c r="CJ434" s="83"/>
      <c r="CK434" s="205"/>
      <c r="CL434" s="79" t="b">
        <f t="shared" si="59"/>
        <v>1</v>
      </c>
      <c r="CN434" s="389">
        <f t="shared" si="60"/>
        <v>0</v>
      </c>
    </row>
    <row r="435" spans="1:92" ht="10.5" customHeight="1">
      <c r="A435" s="363" t="s">
        <v>333</v>
      </c>
      <c r="B435" s="286" t="s">
        <v>332</v>
      </c>
      <c r="C435" s="184">
        <v>2</v>
      </c>
      <c r="D435" s="110" t="s">
        <v>167</v>
      </c>
      <c r="E435" s="355" t="s">
        <v>407</v>
      </c>
      <c r="F435" s="90">
        <v>0</v>
      </c>
      <c r="G435" s="90" t="s">
        <v>55</v>
      </c>
      <c r="H435" s="90"/>
      <c r="I435" s="90"/>
      <c r="J435" s="90">
        <v>0</v>
      </c>
      <c r="K435" s="90">
        <v>0</v>
      </c>
      <c r="L435" s="90"/>
      <c r="M435" s="90"/>
      <c r="N435" s="90"/>
      <c r="O435" s="92"/>
      <c r="P435" s="92"/>
      <c r="Q435" s="92"/>
      <c r="R435" s="92"/>
      <c r="S435" s="92"/>
      <c r="T435" s="91"/>
      <c r="U435" s="91"/>
      <c r="V435" s="91"/>
      <c r="W435" s="91"/>
      <c r="X435" s="92">
        <v>0</v>
      </c>
      <c r="Y435" s="92">
        <v>0</v>
      </c>
      <c r="Z435" s="92"/>
      <c r="AA435" s="91"/>
      <c r="AB435" s="91"/>
      <c r="AC435" s="91"/>
      <c r="AD435" s="91"/>
      <c r="AE435" s="133"/>
      <c r="AF435" s="128">
        <f>SUM(I435,K435,M435:AE435)</f>
        <v>0</v>
      </c>
      <c r="AG435" s="135"/>
      <c r="AH435" s="60"/>
      <c r="AI435" s="60"/>
      <c r="AJ435" s="83"/>
      <c r="AK435" s="83"/>
      <c r="AL435" s="83"/>
      <c r="AM435" s="83"/>
      <c r="AN435" s="83"/>
      <c r="AO435" s="83"/>
      <c r="AP435" s="83"/>
      <c r="AQ435" s="135"/>
      <c r="AR435" s="135"/>
      <c r="AS435" s="64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Q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60"/>
      <c r="CG435" s="83"/>
      <c r="CH435" s="83"/>
      <c r="CI435" s="83"/>
      <c r="CJ435" s="83"/>
      <c r="CK435" s="205"/>
      <c r="CL435" s="79" t="b">
        <f t="shared" si="59"/>
        <v>1</v>
      </c>
      <c r="CN435" s="389">
        <f t="shared" si="60"/>
        <v>0</v>
      </c>
    </row>
    <row r="436" spans="1:92" ht="10.5" customHeight="1">
      <c r="A436" s="363" t="s">
        <v>333</v>
      </c>
      <c r="B436" s="286" t="s">
        <v>332</v>
      </c>
      <c r="C436" s="184">
        <v>3</v>
      </c>
      <c r="D436" s="110" t="s">
        <v>93</v>
      </c>
      <c r="E436" s="355" t="s">
        <v>404</v>
      </c>
      <c r="F436" s="90">
        <v>19</v>
      </c>
      <c r="G436" s="90" t="s">
        <v>55</v>
      </c>
      <c r="H436" s="90"/>
      <c r="I436" s="90"/>
      <c r="J436" s="90"/>
      <c r="K436" s="90"/>
      <c r="L436" s="90"/>
      <c r="M436" s="90"/>
      <c r="N436" s="90"/>
      <c r="O436" s="92"/>
      <c r="P436" s="92"/>
      <c r="Q436" s="92"/>
      <c r="R436" s="92"/>
      <c r="S436" s="92"/>
      <c r="T436" s="91"/>
      <c r="U436" s="91"/>
      <c r="V436" s="92">
        <v>57</v>
      </c>
      <c r="W436" s="91"/>
      <c r="X436" s="91"/>
      <c r="Y436" s="91"/>
      <c r="Z436" s="91"/>
      <c r="AA436" s="91"/>
      <c r="AB436" s="91"/>
      <c r="AC436" s="91"/>
      <c r="AD436" s="91"/>
      <c r="AE436" s="133"/>
      <c r="AF436" s="128">
        <f t="shared" si="62"/>
        <v>57</v>
      </c>
      <c r="AG436" s="135"/>
      <c r="AH436" s="60"/>
      <c r="AI436" s="60"/>
      <c r="AJ436" s="83"/>
      <c r="AK436" s="83"/>
      <c r="AL436" s="83"/>
      <c r="AM436" s="83"/>
      <c r="AN436" s="83"/>
      <c r="AO436" s="83"/>
      <c r="AP436" s="83"/>
      <c r="AQ436" s="135"/>
      <c r="AR436" s="135"/>
      <c r="AS436" s="64">
        <f>AF436</f>
        <v>57</v>
      </c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60"/>
      <c r="CG436" s="83"/>
      <c r="CH436" s="83"/>
      <c r="CI436" s="83"/>
      <c r="CJ436" s="83"/>
      <c r="CK436" s="205"/>
      <c r="CL436" s="79" t="b">
        <f t="shared" si="59"/>
        <v>1</v>
      </c>
      <c r="CN436" s="389">
        <f t="shared" si="60"/>
        <v>0</v>
      </c>
    </row>
    <row r="437" spans="1:92" ht="10.5" customHeight="1">
      <c r="A437" s="363" t="s">
        <v>333</v>
      </c>
      <c r="B437" s="286" t="s">
        <v>332</v>
      </c>
      <c r="C437" s="184">
        <v>4</v>
      </c>
      <c r="D437" s="110" t="s">
        <v>133</v>
      </c>
      <c r="E437" s="355" t="s">
        <v>407</v>
      </c>
      <c r="F437" s="90">
        <v>19</v>
      </c>
      <c r="G437" s="90" t="s">
        <v>55</v>
      </c>
      <c r="H437" s="90"/>
      <c r="I437" s="90"/>
      <c r="J437" s="90"/>
      <c r="K437" s="90"/>
      <c r="L437" s="90"/>
      <c r="M437" s="90"/>
      <c r="N437" s="90"/>
      <c r="O437" s="92"/>
      <c r="P437" s="92"/>
      <c r="Q437" s="92"/>
      <c r="R437" s="92"/>
      <c r="S437" s="92"/>
      <c r="T437" s="91"/>
      <c r="U437" s="91"/>
      <c r="V437" s="91"/>
      <c r="W437" s="91"/>
      <c r="X437" s="91"/>
      <c r="Y437" s="91"/>
      <c r="Z437" s="91"/>
      <c r="AA437" s="92">
        <v>2</v>
      </c>
      <c r="AB437" s="92"/>
      <c r="AC437" s="64">
        <f>ROUND(F437/10*0.5*5,0)</f>
        <v>5</v>
      </c>
      <c r="AD437" s="91"/>
      <c r="AE437" s="133"/>
      <c r="AF437" s="128">
        <f t="shared" si="62"/>
        <v>7</v>
      </c>
      <c r="AG437" s="135"/>
      <c r="AH437" s="60"/>
      <c r="AI437" s="60"/>
      <c r="AJ437" s="83"/>
      <c r="AK437" s="83"/>
      <c r="AL437" s="83"/>
      <c r="AM437" s="83"/>
      <c r="AN437" s="83"/>
      <c r="AO437" s="83"/>
      <c r="AP437" s="83"/>
      <c r="AQ437" s="135"/>
      <c r="AR437" s="135"/>
      <c r="AS437" s="64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60"/>
      <c r="CG437" s="71">
        <f>AF437</f>
        <v>7</v>
      </c>
      <c r="CH437" s="83"/>
      <c r="CI437" s="83"/>
      <c r="CJ437" s="83"/>
      <c r="CK437" s="205"/>
      <c r="CL437" s="79" t="b">
        <f t="shared" si="59"/>
        <v>1</v>
      </c>
      <c r="CN437" s="389">
        <f t="shared" si="60"/>
        <v>0</v>
      </c>
    </row>
    <row r="438" spans="1:92" s="280" customFormat="1" ht="10.5" customHeight="1">
      <c r="A438" s="363" t="s">
        <v>333</v>
      </c>
      <c r="B438" s="286" t="s">
        <v>332</v>
      </c>
      <c r="C438" s="218"/>
      <c r="D438" s="225"/>
      <c r="E438" s="352" t="s">
        <v>202</v>
      </c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405"/>
      <c r="AD438" s="80"/>
      <c r="AE438" s="124"/>
      <c r="AF438" s="127"/>
      <c r="AG438" s="276"/>
      <c r="AH438" s="277"/>
      <c r="AI438" s="277"/>
      <c r="AJ438" s="277"/>
      <c r="AK438" s="277"/>
      <c r="AL438" s="277"/>
      <c r="AM438" s="277"/>
      <c r="AN438" s="277"/>
      <c r="AO438" s="277"/>
      <c r="AP438" s="277"/>
      <c r="AQ438" s="277"/>
      <c r="AR438" s="277"/>
      <c r="AS438" s="277"/>
      <c r="AT438" s="277"/>
      <c r="AU438" s="277"/>
      <c r="AV438" s="277"/>
      <c r="AW438" s="277"/>
      <c r="AX438" s="277"/>
      <c r="AY438" s="277"/>
      <c r="AZ438" s="277"/>
      <c r="BA438" s="277"/>
      <c r="BB438" s="277"/>
      <c r="BC438" s="277"/>
      <c r="BD438" s="277"/>
      <c r="BE438" s="277"/>
      <c r="BF438" s="277"/>
      <c r="BG438" s="277"/>
      <c r="BH438" s="277"/>
      <c r="BI438" s="277"/>
      <c r="BJ438" s="277"/>
      <c r="BK438" s="277"/>
      <c r="BL438" s="277"/>
      <c r="BM438" s="277"/>
      <c r="BN438" s="277"/>
      <c r="BO438" s="277"/>
      <c r="BP438" s="277"/>
      <c r="BQ438" s="277"/>
      <c r="BR438" s="277"/>
      <c r="BS438" s="277"/>
      <c r="BT438" s="277"/>
      <c r="BU438" s="277"/>
      <c r="BV438" s="277"/>
      <c r="BW438" s="277"/>
      <c r="BX438" s="277"/>
      <c r="BY438" s="277"/>
      <c r="BZ438" s="277"/>
      <c r="CA438" s="277"/>
      <c r="CB438" s="277"/>
      <c r="CC438" s="277"/>
      <c r="CD438" s="277"/>
      <c r="CE438" s="277"/>
      <c r="CF438" s="277"/>
      <c r="CG438" s="277"/>
      <c r="CH438" s="277"/>
      <c r="CI438" s="277"/>
      <c r="CJ438" s="277"/>
      <c r="CK438" s="278"/>
      <c r="CL438" s="79" t="b">
        <f t="shared" si="59"/>
        <v>1</v>
      </c>
      <c r="CN438" s="389">
        <f t="shared" si="60"/>
        <v>0</v>
      </c>
    </row>
    <row r="439" spans="1:92" ht="10.5" customHeight="1">
      <c r="A439" s="363" t="s">
        <v>333</v>
      </c>
      <c r="B439" s="286" t="s">
        <v>332</v>
      </c>
      <c r="C439" s="184">
        <v>1</v>
      </c>
      <c r="D439" s="230" t="s">
        <v>112</v>
      </c>
      <c r="E439" s="355" t="s">
        <v>202</v>
      </c>
      <c r="F439" s="90">
        <v>17</v>
      </c>
      <c r="G439" s="90" t="s">
        <v>55</v>
      </c>
      <c r="H439" s="90"/>
      <c r="I439" s="90"/>
      <c r="J439" s="90">
        <v>48</v>
      </c>
      <c r="K439" s="90">
        <v>48</v>
      </c>
      <c r="L439" s="90"/>
      <c r="M439" s="90"/>
      <c r="N439" s="91"/>
      <c r="O439" s="91"/>
      <c r="P439" s="92"/>
      <c r="Q439" s="91"/>
      <c r="R439" s="91"/>
      <c r="S439" s="91"/>
      <c r="T439" s="91"/>
      <c r="U439" s="91"/>
      <c r="V439" s="91"/>
      <c r="W439" s="91"/>
      <c r="X439" s="91">
        <v>1.5</v>
      </c>
      <c r="Y439" s="91"/>
      <c r="Z439" s="91">
        <v>5.1</v>
      </c>
      <c r="AA439" s="91"/>
      <c r="AB439" s="91"/>
      <c r="AC439" s="91"/>
      <c r="AD439" s="91"/>
      <c r="AE439" s="133"/>
      <c r="AF439" s="128">
        <f t="shared" si="62"/>
        <v>54.6</v>
      </c>
      <c r="AG439" s="126"/>
      <c r="AH439" s="60"/>
      <c r="AI439" s="60"/>
      <c r="AJ439" s="60"/>
      <c r="AK439" s="60"/>
      <c r="AL439" s="60"/>
      <c r="AM439" s="60"/>
      <c r="AN439" s="60"/>
      <c r="AO439" s="60"/>
      <c r="AP439" s="60"/>
      <c r="AQ439" s="83">
        <f>AF439</f>
        <v>54.6</v>
      </c>
      <c r="AR439" s="126"/>
      <c r="AS439" s="64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189"/>
      <c r="CL439" s="79" t="b">
        <f t="shared" si="59"/>
        <v>1</v>
      </c>
      <c r="CN439" s="389">
        <f t="shared" si="60"/>
        <v>1.5</v>
      </c>
    </row>
    <row r="440" spans="1:92" ht="10.5" customHeight="1">
      <c r="A440" s="363" t="s">
        <v>333</v>
      </c>
      <c r="B440" s="286" t="s">
        <v>332</v>
      </c>
      <c r="C440" s="184">
        <v>2</v>
      </c>
      <c r="D440" s="230" t="s">
        <v>82</v>
      </c>
      <c r="E440" s="355" t="s">
        <v>202</v>
      </c>
      <c r="F440" s="90">
        <v>17</v>
      </c>
      <c r="G440" s="90" t="s">
        <v>55</v>
      </c>
      <c r="H440" s="90"/>
      <c r="I440" s="90"/>
      <c r="J440" s="90">
        <v>80</v>
      </c>
      <c r="K440" s="90">
        <v>80</v>
      </c>
      <c r="L440" s="90"/>
      <c r="M440" s="90"/>
      <c r="N440" s="91"/>
      <c r="O440" s="91"/>
      <c r="P440" s="92"/>
      <c r="Q440" s="91"/>
      <c r="R440" s="91"/>
      <c r="S440" s="91"/>
      <c r="T440" s="91"/>
      <c r="U440" s="91"/>
      <c r="V440" s="91"/>
      <c r="W440" s="91"/>
      <c r="X440" s="91">
        <v>1.5</v>
      </c>
      <c r="Y440" s="91"/>
      <c r="Z440" s="91">
        <v>5.1</v>
      </c>
      <c r="AA440" s="91"/>
      <c r="AB440" s="91"/>
      <c r="AC440" s="91"/>
      <c r="AD440" s="91"/>
      <c r="AE440" s="133"/>
      <c r="AF440" s="128">
        <f t="shared" si="62"/>
        <v>86.6</v>
      </c>
      <c r="AG440" s="126"/>
      <c r="AH440" s="60"/>
      <c r="AI440" s="60"/>
      <c r="AJ440" s="60"/>
      <c r="AK440" s="60"/>
      <c r="AL440" s="60"/>
      <c r="AM440" s="60"/>
      <c r="AN440" s="60"/>
      <c r="AO440" s="60"/>
      <c r="AP440" s="60"/>
      <c r="AQ440" s="126"/>
      <c r="AR440" s="126"/>
      <c r="AS440" s="64"/>
      <c r="AT440" s="60"/>
      <c r="AU440" s="60"/>
      <c r="AV440" s="60"/>
      <c r="AW440" s="60"/>
      <c r="AX440" s="60"/>
      <c r="AY440" s="60"/>
      <c r="AZ440" s="60"/>
      <c r="BA440" s="60">
        <f>AF440</f>
        <v>86.6</v>
      </c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189"/>
      <c r="CL440" s="79" t="b">
        <f t="shared" si="59"/>
        <v>1</v>
      </c>
      <c r="CN440" s="389">
        <f t="shared" si="60"/>
        <v>2.5</v>
      </c>
    </row>
    <row r="441" spans="1:92" ht="10.5" customHeight="1">
      <c r="A441" s="363" t="s">
        <v>333</v>
      </c>
      <c r="B441" s="286" t="s">
        <v>332</v>
      </c>
      <c r="C441" s="184">
        <v>3</v>
      </c>
      <c r="D441" s="230" t="s">
        <v>70</v>
      </c>
      <c r="E441" s="355" t="s">
        <v>202</v>
      </c>
      <c r="F441" s="90">
        <v>17</v>
      </c>
      <c r="G441" s="90" t="s">
        <v>55</v>
      </c>
      <c r="H441" s="90"/>
      <c r="I441" s="90"/>
      <c r="J441" s="90">
        <v>32</v>
      </c>
      <c r="K441" s="90">
        <v>32</v>
      </c>
      <c r="L441" s="90"/>
      <c r="M441" s="90"/>
      <c r="N441" s="91"/>
      <c r="O441" s="91"/>
      <c r="P441" s="92"/>
      <c r="Q441" s="92"/>
      <c r="R441" s="91"/>
      <c r="S441" s="91"/>
      <c r="T441" s="91"/>
      <c r="U441" s="91"/>
      <c r="V441" s="91"/>
      <c r="W441" s="91"/>
      <c r="X441" s="91">
        <v>1.5</v>
      </c>
      <c r="Y441" s="91"/>
      <c r="Z441" s="91">
        <v>5.1</v>
      </c>
      <c r="AA441" s="91"/>
      <c r="AB441" s="92"/>
      <c r="AC441" s="91"/>
      <c r="AD441" s="91"/>
      <c r="AE441" s="133"/>
      <c r="AF441" s="128">
        <f t="shared" si="62"/>
        <v>38.6</v>
      </c>
      <c r="AG441" s="126"/>
      <c r="AH441" s="60"/>
      <c r="AI441" s="60"/>
      <c r="AJ441" s="60"/>
      <c r="AK441" s="60"/>
      <c r="AL441" s="60"/>
      <c r="AM441" s="60"/>
      <c r="AN441" s="60"/>
      <c r="AO441" s="60"/>
      <c r="AP441" s="60"/>
      <c r="AQ441" s="126"/>
      <c r="AR441" s="126"/>
      <c r="AS441" s="64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>
        <v>38.6</v>
      </c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189"/>
      <c r="CL441" s="79" t="b">
        <f t="shared" si="59"/>
        <v>1</v>
      </c>
      <c r="CN441" s="389">
        <f t="shared" si="60"/>
        <v>1</v>
      </c>
    </row>
    <row r="442" spans="1:92" ht="10.5" customHeight="1">
      <c r="A442" s="363" t="s">
        <v>333</v>
      </c>
      <c r="B442" s="286" t="s">
        <v>332</v>
      </c>
      <c r="C442" s="184">
        <v>4</v>
      </c>
      <c r="D442" s="230" t="s">
        <v>83</v>
      </c>
      <c r="E442" s="355" t="s">
        <v>202</v>
      </c>
      <c r="F442" s="90">
        <v>17</v>
      </c>
      <c r="G442" s="90" t="s">
        <v>55</v>
      </c>
      <c r="H442" s="90"/>
      <c r="I442" s="90"/>
      <c r="J442" s="166">
        <v>24</v>
      </c>
      <c r="K442" s="166">
        <v>24</v>
      </c>
      <c r="L442" s="90"/>
      <c r="M442" s="90"/>
      <c r="N442" s="91"/>
      <c r="O442" s="91"/>
      <c r="P442" s="92"/>
      <c r="Q442" s="91"/>
      <c r="R442" s="91"/>
      <c r="S442" s="91"/>
      <c r="T442" s="91"/>
      <c r="U442" s="91"/>
      <c r="V442" s="91"/>
      <c r="W442" s="91"/>
      <c r="X442" s="91">
        <v>1.5</v>
      </c>
      <c r="Y442" s="91"/>
      <c r="Z442" s="91">
        <v>5.1</v>
      </c>
      <c r="AA442" s="91"/>
      <c r="AB442" s="91"/>
      <c r="AC442" s="91"/>
      <c r="AD442" s="91"/>
      <c r="AE442" s="133"/>
      <c r="AF442" s="128">
        <f t="shared" si="62"/>
        <v>30.6</v>
      </c>
      <c r="AG442" s="126"/>
      <c r="AH442" s="60"/>
      <c r="AI442" s="60"/>
      <c r="AJ442" s="60"/>
      <c r="AK442" s="60"/>
      <c r="AL442" s="60"/>
      <c r="AM442" s="60"/>
      <c r="AN442" s="60"/>
      <c r="AO442" s="60"/>
      <c r="AP442" s="60"/>
      <c r="AQ442" s="126"/>
      <c r="AR442" s="126"/>
      <c r="AS442" s="64"/>
      <c r="AT442" s="60"/>
      <c r="AU442" s="60"/>
      <c r="AV442" s="60"/>
      <c r="AW442" s="60"/>
      <c r="AX442" s="60"/>
      <c r="AY442" s="60">
        <f>AF442</f>
        <v>30.6</v>
      </c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189"/>
      <c r="CL442" s="79" t="b">
        <f t="shared" si="59"/>
        <v>1</v>
      </c>
      <c r="CN442" s="389">
        <f t="shared" si="60"/>
        <v>0.75</v>
      </c>
    </row>
    <row r="443" spans="1:92" ht="10.5" customHeight="1">
      <c r="A443" s="363" t="s">
        <v>333</v>
      </c>
      <c r="B443" s="286" t="s">
        <v>332</v>
      </c>
      <c r="C443" s="184">
        <v>5</v>
      </c>
      <c r="D443" s="230" t="s">
        <v>132</v>
      </c>
      <c r="E443" s="355" t="s">
        <v>202</v>
      </c>
      <c r="F443" s="90">
        <v>17</v>
      </c>
      <c r="G443" s="90" t="s">
        <v>55</v>
      </c>
      <c r="H443" s="90"/>
      <c r="I443" s="90"/>
      <c r="J443" s="90">
        <v>32</v>
      </c>
      <c r="K443" s="90">
        <v>32</v>
      </c>
      <c r="L443" s="90"/>
      <c r="M443" s="90"/>
      <c r="N443" s="117"/>
      <c r="O443" s="117"/>
      <c r="P443" s="92"/>
      <c r="Q443" s="91"/>
      <c r="R443" s="91"/>
      <c r="S443" s="91"/>
      <c r="T443" s="91"/>
      <c r="U443" s="91"/>
      <c r="V443" s="91"/>
      <c r="W443" s="91"/>
      <c r="X443" s="91">
        <v>1.5</v>
      </c>
      <c r="Y443" s="91"/>
      <c r="Z443" s="91">
        <v>5.1</v>
      </c>
      <c r="AA443" s="91"/>
      <c r="AB443" s="91"/>
      <c r="AC443" s="91"/>
      <c r="AD443" s="91"/>
      <c r="AE443" s="133"/>
      <c r="AF443" s="128">
        <f t="shared" si="62"/>
        <v>38.6</v>
      </c>
      <c r="AG443" s="126"/>
      <c r="AH443" s="60"/>
      <c r="AI443" s="60"/>
      <c r="AJ443" s="60"/>
      <c r="AK443" s="60"/>
      <c r="AL443" s="60"/>
      <c r="AM443" s="60"/>
      <c r="AN443" s="60"/>
      <c r="AO443" s="60"/>
      <c r="AP443" s="60"/>
      <c r="AQ443" s="126"/>
      <c r="AR443" s="126"/>
      <c r="AS443" s="64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>
        <f>AF443</f>
        <v>38.6</v>
      </c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189"/>
      <c r="CL443" s="79" t="b">
        <f t="shared" si="59"/>
        <v>1</v>
      </c>
      <c r="CN443" s="389">
        <f t="shared" si="60"/>
        <v>1</v>
      </c>
    </row>
    <row r="444" spans="1:92" ht="10.5" customHeight="1">
      <c r="A444" s="363" t="s">
        <v>333</v>
      </c>
      <c r="B444" s="286" t="s">
        <v>332</v>
      </c>
      <c r="C444" s="184">
        <v>6</v>
      </c>
      <c r="D444" s="230" t="s">
        <v>364</v>
      </c>
      <c r="E444" s="355" t="s">
        <v>202</v>
      </c>
      <c r="F444" s="90">
        <v>17</v>
      </c>
      <c r="G444" s="90" t="s">
        <v>55</v>
      </c>
      <c r="H444" s="90"/>
      <c r="I444" s="90"/>
      <c r="J444" s="90">
        <v>36</v>
      </c>
      <c r="K444" s="90">
        <v>36</v>
      </c>
      <c r="L444" s="90"/>
      <c r="M444" s="90"/>
      <c r="N444" s="117"/>
      <c r="O444" s="117"/>
      <c r="P444" s="92"/>
      <c r="Q444" s="91"/>
      <c r="R444" s="91"/>
      <c r="S444" s="91"/>
      <c r="T444" s="91"/>
      <c r="U444" s="91"/>
      <c r="V444" s="91"/>
      <c r="W444" s="91"/>
      <c r="X444" s="91">
        <v>1.5</v>
      </c>
      <c r="Y444" s="91"/>
      <c r="Z444" s="91">
        <v>5.1</v>
      </c>
      <c r="AA444" s="91"/>
      <c r="AB444" s="91"/>
      <c r="AC444" s="91"/>
      <c r="AD444" s="91"/>
      <c r="AE444" s="133"/>
      <c r="AF444" s="128">
        <f t="shared" si="62"/>
        <v>42.6</v>
      </c>
      <c r="AG444" s="126"/>
      <c r="AH444" s="60"/>
      <c r="AI444" s="60">
        <f>AF444</f>
        <v>42.6</v>
      </c>
      <c r="AJ444" s="60"/>
      <c r="AK444" s="60"/>
      <c r="AL444" s="60"/>
      <c r="AM444" s="60"/>
      <c r="AN444" s="60"/>
      <c r="AO444" s="60"/>
      <c r="AP444" s="60"/>
      <c r="AQ444" s="126"/>
      <c r="AR444" s="126"/>
      <c r="AS444" s="64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189"/>
      <c r="CL444" s="79" t="b">
        <f t="shared" si="59"/>
        <v>1</v>
      </c>
      <c r="CN444" s="389">
        <f t="shared" si="60"/>
        <v>1.125</v>
      </c>
    </row>
    <row r="445" spans="1:92" ht="10.5" customHeight="1">
      <c r="A445" s="363" t="s">
        <v>333</v>
      </c>
      <c r="B445" s="286" t="s">
        <v>332</v>
      </c>
      <c r="C445" s="184">
        <v>7</v>
      </c>
      <c r="D445" s="229" t="s">
        <v>259</v>
      </c>
      <c r="E445" s="355" t="s">
        <v>202</v>
      </c>
      <c r="F445" s="90">
        <v>17</v>
      </c>
      <c r="G445" s="90" t="s">
        <v>55</v>
      </c>
      <c r="H445" s="90"/>
      <c r="I445" s="90"/>
      <c r="J445" s="90">
        <v>54</v>
      </c>
      <c r="K445" s="90">
        <v>54</v>
      </c>
      <c r="L445" s="90">
        <v>18</v>
      </c>
      <c r="M445" s="90">
        <v>18</v>
      </c>
      <c r="N445" s="117"/>
      <c r="O445" s="117"/>
      <c r="P445" s="92"/>
      <c r="Q445" s="91"/>
      <c r="R445" s="91"/>
      <c r="S445" s="91"/>
      <c r="T445" s="91"/>
      <c r="U445" s="91"/>
      <c r="V445" s="91"/>
      <c r="W445" s="91"/>
      <c r="X445" s="91">
        <v>1.5</v>
      </c>
      <c r="Y445" s="91"/>
      <c r="Z445" s="91">
        <v>5.1</v>
      </c>
      <c r="AA445" s="91"/>
      <c r="AB445" s="91"/>
      <c r="AC445" s="91"/>
      <c r="AD445" s="91"/>
      <c r="AE445" s="133"/>
      <c r="AF445" s="128">
        <f t="shared" si="62"/>
        <v>78.6</v>
      </c>
      <c r="AG445" s="126"/>
      <c r="AH445" s="60"/>
      <c r="AI445" s="60"/>
      <c r="AJ445" s="60"/>
      <c r="AK445" s="60"/>
      <c r="AL445" s="60"/>
      <c r="AM445" s="60"/>
      <c r="AN445" s="60"/>
      <c r="AO445" s="60"/>
      <c r="AP445" s="60"/>
      <c r="AQ445" s="126"/>
      <c r="AR445" s="126"/>
      <c r="AS445" s="64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>
        <v>78.6</v>
      </c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189"/>
      <c r="CL445" s="79" t="b">
        <f t="shared" si="59"/>
        <v>1</v>
      </c>
      <c r="CN445" s="389">
        <f t="shared" si="60"/>
        <v>2.25</v>
      </c>
    </row>
    <row r="446" spans="1:92" ht="10.5" customHeight="1">
      <c r="A446" s="363" t="s">
        <v>333</v>
      </c>
      <c r="B446" s="286" t="s">
        <v>332</v>
      </c>
      <c r="C446" s="184">
        <v>8</v>
      </c>
      <c r="D446" s="222" t="s">
        <v>203</v>
      </c>
      <c r="E446" s="355" t="s">
        <v>202</v>
      </c>
      <c r="F446" s="90">
        <v>17</v>
      </c>
      <c r="G446" s="90" t="s">
        <v>55</v>
      </c>
      <c r="H446" s="90"/>
      <c r="I446" s="90"/>
      <c r="J446" s="90">
        <v>72</v>
      </c>
      <c r="K446" s="90">
        <v>72</v>
      </c>
      <c r="L446" s="90">
        <v>36</v>
      </c>
      <c r="M446" s="90">
        <v>36</v>
      </c>
      <c r="N446" s="117"/>
      <c r="O446" s="117"/>
      <c r="P446" s="92"/>
      <c r="Q446" s="91"/>
      <c r="R446" s="91"/>
      <c r="S446" s="91"/>
      <c r="T446" s="91"/>
      <c r="U446" s="91"/>
      <c r="V446" s="91"/>
      <c r="W446" s="91"/>
      <c r="X446" s="91">
        <v>1.5</v>
      </c>
      <c r="Y446" s="91"/>
      <c r="Z446" s="91">
        <v>5.1</v>
      </c>
      <c r="AA446" s="91"/>
      <c r="AB446" s="91"/>
      <c r="AC446" s="91"/>
      <c r="AD446" s="91"/>
      <c r="AE446" s="133"/>
      <c r="AF446" s="128">
        <f t="shared" si="62"/>
        <v>114.6</v>
      </c>
      <c r="AG446" s="126"/>
      <c r="AH446" s="60"/>
      <c r="AI446" s="60"/>
      <c r="AJ446" s="60"/>
      <c r="AK446" s="60"/>
      <c r="AL446" s="60"/>
      <c r="AM446" s="60"/>
      <c r="AN446" s="60"/>
      <c r="AO446" s="60"/>
      <c r="AP446" s="60"/>
      <c r="AQ446" s="126"/>
      <c r="AR446" s="126"/>
      <c r="AS446" s="64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>
        <v>114.6</v>
      </c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189"/>
      <c r="CL446" s="79" t="b">
        <f t="shared" si="59"/>
        <v>1</v>
      </c>
      <c r="CN446" s="389">
        <f t="shared" si="60"/>
        <v>3.375</v>
      </c>
    </row>
    <row r="447" spans="1:92" ht="10.5" customHeight="1">
      <c r="A447" s="363" t="s">
        <v>333</v>
      </c>
      <c r="B447" s="286" t="s">
        <v>332</v>
      </c>
      <c r="C447" s="184">
        <v>9</v>
      </c>
      <c r="D447" s="229" t="s">
        <v>225</v>
      </c>
      <c r="E447" s="355" t="s">
        <v>202</v>
      </c>
      <c r="F447" s="90">
        <v>17</v>
      </c>
      <c r="G447" s="90" t="s">
        <v>55</v>
      </c>
      <c r="H447" s="90"/>
      <c r="I447" s="90"/>
      <c r="J447" s="90">
        <v>72</v>
      </c>
      <c r="K447" s="90">
        <v>72</v>
      </c>
      <c r="L447" s="90">
        <v>18</v>
      </c>
      <c r="M447" s="90">
        <v>18</v>
      </c>
      <c r="N447" s="117"/>
      <c r="O447" s="117"/>
      <c r="P447" s="92"/>
      <c r="Q447" s="91"/>
      <c r="R447" s="91"/>
      <c r="S447" s="91"/>
      <c r="T447" s="91"/>
      <c r="U447" s="91"/>
      <c r="V447" s="91"/>
      <c r="W447" s="91"/>
      <c r="X447" s="91">
        <v>1.5</v>
      </c>
      <c r="Y447" s="91"/>
      <c r="Z447" s="91">
        <v>5.1</v>
      </c>
      <c r="AA447" s="91"/>
      <c r="AB447" s="91"/>
      <c r="AC447" s="91"/>
      <c r="AD447" s="91"/>
      <c r="AE447" s="133"/>
      <c r="AF447" s="128">
        <f t="shared" si="62"/>
        <v>96.6</v>
      </c>
      <c r="AG447" s="126"/>
      <c r="AH447" s="60"/>
      <c r="AI447" s="60"/>
      <c r="AJ447" s="60"/>
      <c r="AK447" s="60"/>
      <c r="AL447" s="60"/>
      <c r="AM447" s="60"/>
      <c r="AN447" s="60"/>
      <c r="AO447" s="60"/>
      <c r="AP447" s="60"/>
      <c r="AQ447" s="126"/>
      <c r="AR447" s="126"/>
      <c r="AS447" s="64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>
        <f>AF447</f>
        <v>96.6</v>
      </c>
      <c r="CF447" s="60"/>
      <c r="CG447" s="60"/>
      <c r="CH447" s="60"/>
      <c r="CI447" s="60"/>
      <c r="CJ447" s="60"/>
      <c r="CK447" s="189"/>
      <c r="CL447" s="79" t="b">
        <f t="shared" si="59"/>
        <v>1</v>
      </c>
      <c r="CN447" s="389">
        <f t="shared" si="60"/>
        <v>2.8125</v>
      </c>
    </row>
    <row r="448" spans="1:92" ht="10.5" customHeight="1">
      <c r="A448" s="363" t="s">
        <v>333</v>
      </c>
      <c r="B448" s="286" t="s">
        <v>332</v>
      </c>
      <c r="C448" s="184">
        <v>10</v>
      </c>
      <c r="D448" s="229" t="s">
        <v>84</v>
      </c>
      <c r="E448" s="356" t="s">
        <v>202</v>
      </c>
      <c r="F448" s="90">
        <v>17</v>
      </c>
      <c r="G448" s="90" t="s">
        <v>55</v>
      </c>
      <c r="H448" s="90"/>
      <c r="I448" s="90"/>
      <c r="J448" s="90">
        <v>32</v>
      </c>
      <c r="K448" s="90">
        <v>32</v>
      </c>
      <c r="L448" s="90"/>
      <c r="M448" s="90"/>
      <c r="N448" s="90"/>
      <c r="O448" s="92"/>
      <c r="P448" s="92"/>
      <c r="Q448" s="92"/>
      <c r="R448" s="92"/>
      <c r="S448" s="92"/>
      <c r="T448" s="91"/>
      <c r="U448" s="91"/>
      <c r="V448" s="91"/>
      <c r="W448" s="91"/>
      <c r="X448" s="91"/>
      <c r="Y448" s="91">
        <v>1.5</v>
      </c>
      <c r="Z448" s="91"/>
      <c r="AA448" s="91"/>
      <c r="AB448" s="91"/>
      <c r="AC448" s="91"/>
      <c r="AD448" s="91"/>
      <c r="AE448" s="133"/>
      <c r="AF448" s="128">
        <f t="shared" si="62"/>
        <v>33.5</v>
      </c>
      <c r="AG448" s="126"/>
      <c r="AH448" s="60"/>
      <c r="AI448" s="60"/>
      <c r="AJ448" s="60"/>
      <c r="AK448" s="60"/>
      <c r="AL448" s="60"/>
      <c r="AM448" s="60"/>
      <c r="AN448" s="60"/>
      <c r="AO448" s="60"/>
      <c r="AP448" s="60"/>
      <c r="AQ448" s="126"/>
      <c r="AR448" s="126"/>
      <c r="AS448" s="64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>
        <f>AF448</f>
        <v>33.5</v>
      </c>
      <c r="CE448" s="60"/>
      <c r="CF448" s="60"/>
      <c r="CG448" s="60"/>
      <c r="CH448" s="60"/>
      <c r="CI448" s="60"/>
      <c r="CJ448" s="60"/>
      <c r="CK448" s="189"/>
      <c r="CL448" s="79" t="b">
        <f t="shared" si="59"/>
        <v>1</v>
      </c>
      <c r="CN448" s="389">
        <f t="shared" si="60"/>
        <v>1</v>
      </c>
    </row>
    <row r="449" spans="1:92" ht="10.5" customHeight="1">
      <c r="A449" s="363" t="s">
        <v>333</v>
      </c>
      <c r="B449" s="286" t="s">
        <v>332</v>
      </c>
      <c r="C449" s="184">
        <v>11</v>
      </c>
      <c r="D449" s="312" t="s">
        <v>93</v>
      </c>
      <c r="E449" s="355" t="s">
        <v>202</v>
      </c>
      <c r="F449" s="90">
        <v>17</v>
      </c>
      <c r="G449" s="90" t="s">
        <v>55</v>
      </c>
      <c r="H449" s="90"/>
      <c r="I449" s="90"/>
      <c r="J449" s="90"/>
      <c r="K449" s="90"/>
      <c r="L449" s="90"/>
      <c r="M449" s="90"/>
      <c r="N449" s="90"/>
      <c r="O449" s="90"/>
      <c r="P449" s="92"/>
      <c r="Q449" s="90"/>
      <c r="R449" s="90"/>
      <c r="S449" s="90"/>
      <c r="T449" s="90"/>
      <c r="U449" s="92"/>
      <c r="V449" s="64">
        <v>54</v>
      </c>
      <c r="W449" s="92"/>
      <c r="X449" s="92"/>
      <c r="Y449" s="92"/>
      <c r="Z449" s="91"/>
      <c r="AA449" s="116"/>
      <c r="AB449" s="116"/>
      <c r="AC449" s="116"/>
      <c r="AD449" s="116"/>
      <c r="AE449" s="136"/>
      <c r="AF449" s="128">
        <f t="shared" si="62"/>
        <v>54</v>
      </c>
      <c r="AG449" s="126"/>
      <c r="AH449" s="60"/>
      <c r="AI449" s="60"/>
      <c r="AJ449" s="60"/>
      <c r="AK449" s="60"/>
      <c r="AL449" s="60"/>
      <c r="AM449" s="60"/>
      <c r="AN449" s="60"/>
      <c r="AO449" s="60"/>
      <c r="AP449" s="60"/>
      <c r="AQ449" s="126"/>
      <c r="AR449" s="126"/>
      <c r="AS449" s="64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>
        <v>20</v>
      </c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>
        <v>34</v>
      </c>
      <c r="CG449" s="60"/>
      <c r="CH449" s="60"/>
      <c r="CI449" s="60"/>
      <c r="CJ449" s="60"/>
      <c r="CK449" s="189"/>
      <c r="CL449" s="79" t="b">
        <f t="shared" si="59"/>
        <v>1</v>
      </c>
      <c r="CN449" s="389">
        <f t="shared" si="60"/>
        <v>0</v>
      </c>
    </row>
    <row r="450" spans="1:92" ht="10.5" customHeight="1">
      <c r="A450" s="363" t="s">
        <v>333</v>
      </c>
      <c r="B450" s="286" t="s">
        <v>332</v>
      </c>
      <c r="C450" s="184">
        <v>12</v>
      </c>
      <c r="D450" s="229" t="s">
        <v>133</v>
      </c>
      <c r="E450" s="355" t="s">
        <v>202</v>
      </c>
      <c r="F450" s="90">
        <v>17</v>
      </c>
      <c r="G450" s="90" t="s">
        <v>55</v>
      </c>
      <c r="H450" s="90"/>
      <c r="I450" s="90"/>
      <c r="J450" s="90"/>
      <c r="K450" s="90"/>
      <c r="L450" s="90"/>
      <c r="M450" s="90"/>
      <c r="N450" s="90"/>
      <c r="O450" s="90"/>
      <c r="P450" s="92"/>
      <c r="Q450" s="90"/>
      <c r="R450" s="90"/>
      <c r="S450" s="90"/>
      <c r="T450" s="90"/>
      <c r="U450" s="90"/>
      <c r="V450" s="166"/>
      <c r="W450" s="91"/>
      <c r="X450" s="91"/>
      <c r="Y450" s="91"/>
      <c r="Z450" s="91"/>
      <c r="AA450" s="92">
        <v>2</v>
      </c>
      <c r="AB450" s="92"/>
      <c r="AC450" s="64">
        <f>ROUND(F450/10*0.5*5,0)</f>
        <v>4</v>
      </c>
      <c r="AD450" s="90"/>
      <c r="AE450" s="136"/>
      <c r="AF450" s="128">
        <f t="shared" si="62"/>
        <v>6</v>
      </c>
      <c r="AG450" s="126"/>
      <c r="AH450" s="60"/>
      <c r="AI450" s="60"/>
      <c r="AJ450" s="60"/>
      <c r="AK450" s="60"/>
      <c r="AL450" s="60"/>
      <c r="AM450" s="60"/>
      <c r="AN450" s="60"/>
      <c r="AO450" s="60"/>
      <c r="AP450" s="60"/>
      <c r="AQ450" s="126"/>
      <c r="AR450" s="126"/>
      <c r="AS450" s="64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71">
        <f>AF450</f>
        <v>6</v>
      </c>
      <c r="CH450" s="60"/>
      <c r="CI450" s="60"/>
      <c r="CJ450" s="60"/>
      <c r="CK450" s="189"/>
      <c r="CL450" s="79" t="b">
        <f t="shared" si="59"/>
        <v>1</v>
      </c>
      <c r="CN450" s="389">
        <f t="shared" si="60"/>
        <v>0</v>
      </c>
    </row>
    <row r="451" spans="1:92" s="280" customFormat="1" ht="10.5" customHeight="1">
      <c r="A451" s="363" t="s">
        <v>333</v>
      </c>
      <c r="B451" s="286" t="s">
        <v>332</v>
      </c>
      <c r="C451" s="218"/>
      <c r="D451" s="225"/>
      <c r="E451" s="352" t="s">
        <v>409</v>
      </c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405"/>
      <c r="AD451" s="80"/>
      <c r="AE451" s="124"/>
      <c r="AF451" s="127"/>
      <c r="AG451" s="276"/>
      <c r="AH451" s="277"/>
      <c r="AI451" s="277"/>
      <c r="AJ451" s="277"/>
      <c r="AK451" s="277"/>
      <c r="AL451" s="277"/>
      <c r="AM451" s="277"/>
      <c r="AN451" s="277"/>
      <c r="AO451" s="277"/>
      <c r="AP451" s="277"/>
      <c r="AQ451" s="277"/>
      <c r="AR451" s="277"/>
      <c r="AS451" s="277"/>
      <c r="AT451" s="277"/>
      <c r="AU451" s="277"/>
      <c r="AV451" s="277"/>
      <c r="AW451" s="277"/>
      <c r="AX451" s="277"/>
      <c r="AY451" s="277"/>
      <c r="AZ451" s="277"/>
      <c r="BA451" s="277"/>
      <c r="BB451" s="277"/>
      <c r="BC451" s="277"/>
      <c r="BD451" s="277"/>
      <c r="BE451" s="277"/>
      <c r="BF451" s="277"/>
      <c r="BG451" s="277"/>
      <c r="BH451" s="277"/>
      <c r="BI451" s="277"/>
      <c r="BJ451" s="277"/>
      <c r="BK451" s="277"/>
      <c r="BL451" s="277"/>
      <c r="BM451" s="277"/>
      <c r="BN451" s="277"/>
      <c r="BO451" s="277"/>
      <c r="BP451" s="277"/>
      <c r="BQ451" s="277"/>
      <c r="BR451" s="277"/>
      <c r="BS451" s="277"/>
      <c r="BT451" s="277"/>
      <c r="BU451" s="277"/>
      <c r="BV451" s="277"/>
      <c r="BW451" s="277"/>
      <c r="BX451" s="277"/>
      <c r="BY451" s="277"/>
      <c r="BZ451" s="277"/>
      <c r="CA451" s="277"/>
      <c r="CB451" s="277"/>
      <c r="CC451" s="277"/>
      <c r="CD451" s="277"/>
      <c r="CE451" s="277"/>
      <c r="CF451" s="277"/>
      <c r="CG451" s="277"/>
      <c r="CH451" s="277"/>
      <c r="CI451" s="277"/>
      <c r="CJ451" s="277"/>
      <c r="CK451" s="278"/>
      <c r="CL451" s="79" t="b">
        <f t="shared" si="59"/>
        <v>1</v>
      </c>
      <c r="CN451" s="389">
        <f t="shared" si="60"/>
        <v>0</v>
      </c>
    </row>
    <row r="452" spans="1:92" ht="10.5" customHeight="1">
      <c r="A452" s="363" t="s">
        <v>333</v>
      </c>
      <c r="B452" s="286" t="s">
        <v>332</v>
      </c>
      <c r="C452" s="183">
        <v>1</v>
      </c>
      <c r="D452" s="224" t="s">
        <v>116</v>
      </c>
      <c r="E452" s="351" t="s">
        <v>409</v>
      </c>
      <c r="F452" s="166">
        <v>25</v>
      </c>
      <c r="G452" s="166" t="s">
        <v>105</v>
      </c>
      <c r="H452" s="166"/>
      <c r="I452" s="82"/>
      <c r="J452" s="166">
        <v>40</v>
      </c>
      <c r="K452" s="166">
        <v>40</v>
      </c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61"/>
      <c r="X452" s="61"/>
      <c r="Y452" s="61"/>
      <c r="Z452" s="61"/>
      <c r="AA452" s="61"/>
      <c r="AB452" s="61"/>
      <c r="AC452" s="61"/>
      <c r="AD452" s="61"/>
      <c r="AE452" s="125"/>
      <c r="AF452" s="128">
        <f aca="true" t="shared" si="63" ref="AF452:AF465">SUM(I452,K452,M452:AE452)</f>
        <v>40</v>
      </c>
      <c r="AG452" s="126"/>
      <c r="AH452" s="60"/>
      <c r="AI452" s="60"/>
      <c r="AJ452" s="60"/>
      <c r="AK452" s="60"/>
      <c r="AL452" s="60"/>
      <c r="AM452" s="60"/>
      <c r="AN452" s="60"/>
      <c r="AO452" s="60"/>
      <c r="AP452" s="60"/>
      <c r="AQ452" s="126"/>
      <c r="AR452" s="126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>
        <f>AF452</f>
        <v>40</v>
      </c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189"/>
      <c r="CL452" s="79" t="b">
        <f t="shared" si="59"/>
        <v>1</v>
      </c>
      <c r="CN452" s="389">
        <f t="shared" si="60"/>
        <v>1.25</v>
      </c>
    </row>
    <row r="453" spans="1:92" ht="10.5" customHeight="1">
      <c r="A453" s="363" t="s">
        <v>333</v>
      </c>
      <c r="B453" s="286" t="s">
        <v>332</v>
      </c>
      <c r="C453" s="183">
        <v>2</v>
      </c>
      <c r="D453" s="224" t="s">
        <v>117</v>
      </c>
      <c r="E453" s="351" t="s">
        <v>409</v>
      </c>
      <c r="F453" s="166">
        <v>25</v>
      </c>
      <c r="G453" s="166" t="s">
        <v>105</v>
      </c>
      <c r="H453" s="166"/>
      <c r="I453" s="82"/>
      <c r="J453" s="166">
        <v>60</v>
      </c>
      <c r="K453" s="166">
        <v>60</v>
      </c>
      <c r="L453" s="166"/>
      <c r="M453" s="166"/>
      <c r="N453" s="61"/>
      <c r="O453" s="61"/>
      <c r="P453" s="64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125"/>
      <c r="AF453" s="128">
        <f t="shared" si="63"/>
        <v>60</v>
      </c>
      <c r="AG453" s="126"/>
      <c r="AH453" s="60"/>
      <c r="AI453" s="60"/>
      <c r="AJ453" s="60"/>
      <c r="AK453" s="60"/>
      <c r="AL453" s="60"/>
      <c r="AM453" s="60"/>
      <c r="AN453" s="60"/>
      <c r="AO453" s="60"/>
      <c r="AP453" s="60">
        <f>AF453</f>
        <v>60</v>
      </c>
      <c r="AQ453" s="126"/>
      <c r="AR453" s="126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189"/>
      <c r="CL453" s="79" t="b">
        <f t="shared" si="59"/>
        <v>1</v>
      </c>
      <c r="CN453" s="389">
        <f t="shared" si="60"/>
        <v>1.875</v>
      </c>
    </row>
    <row r="454" spans="1:92" ht="10.5" customHeight="1">
      <c r="A454" s="363" t="s">
        <v>333</v>
      </c>
      <c r="B454" s="286" t="s">
        <v>332</v>
      </c>
      <c r="C454" s="183">
        <v>3</v>
      </c>
      <c r="D454" s="224" t="s">
        <v>110</v>
      </c>
      <c r="E454" s="351" t="s">
        <v>409</v>
      </c>
      <c r="F454" s="166">
        <v>25</v>
      </c>
      <c r="G454" s="166" t="s">
        <v>105</v>
      </c>
      <c r="H454" s="166"/>
      <c r="I454" s="82"/>
      <c r="J454" s="166">
        <v>40</v>
      </c>
      <c r="K454" s="166">
        <v>40</v>
      </c>
      <c r="L454" s="166"/>
      <c r="M454" s="166"/>
      <c r="N454" s="61"/>
      <c r="O454" s="61"/>
      <c r="P454" s="64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125"/>
      <c r="AF454" s="128">
        <f t="shared" si="63"/>
        <v>40</v>
      </c>
      <c r="AG454" s="126"/>
      <c r="AH454" s="60"/>
      <c r="AI454" s="60"/>
      <c r="AJ454" s="60"/>
      <c r="AK454" s="60"/>
      <c r="AL454" s="60"/>
      <c r="AM454" s="60">
        <f>AF454</f>
        <v>40</v>
      </c>
      <c r="AN454" s="60"/>
      <c r="AO454" s="60"/>
      <c r="AP454" s="60"/>
      <c r="AQ454" s="126"/>
      <c r="AR454" s="126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92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189"/>
      <c r="CL454" s="79" t="b">
        <f t="shared" si="59"/>
        <v>1</v>
      </c>
      <c r="CN454" s="389">
        <f t="shared" si="60"/>
        <v>1.25</v>
      </c>
    </row>
    <row r="455" spans="1:92" ht="10.5" customHeight="1">
      <c r="A455" s="363" t="s">
        <v>333</v>
      </c>
      <c r="B455" s="286" t="s">
        <v>332</v>
      </c>
      <c r="C455" s="183">
        <v>4</v>
      </c>
      <c r="D455" s="230" t="s">
        <v>134</v>
      </c>
      <c r="E455" s="351" t="s">
        <v>409</v>
      </c>
      <c r="F455" s="166">
        <v>25</v>
      </c>
      <c r="G455" s="166" t="s">
        <v>105</v>
      </c>
      <c r="H455" s="166"/>
      <c r="I455" s="82"/>
      <c r="J455" s="166">
        <v>20</v>
      </c>
      <c r="K455" s="166">
        <v>20</v>
      </c>
      <c r="L455" s="166"/>
      <c r="M455" s="166"/>
      <c r="N455" s="61"/>
      <c r="O455" s="61"/>
      <c r="P455" s="64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125"/>
      <c r="AF455" s="128">
        <f t="shared" si="63"/>
        <v>20</v>
      </c>
      <c r="AG455" s="126"/>
      <c r="AH455" s="60"/>
      <c r="AI455" s="60"/>
      <c r="AJ455" s="60"/>
      <c r="AK455" s="60"/>
      <c r="AL455" s="60"/>
      <c r="AM455" s="60"/>
      <c r="AN455" s="60"/>
      <c r="AO455" s="60"/>
      <c r="AP455" s="60"/>
      <c r="AQ455" s="126"/>
      <c r="AR455" s="126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>
        <f>AF455</f>
        <v>20</v>
      </c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189"/>
      <c r="CL455" s="79" t="b">
        <f t="shared" si="59"/>
        <v>1</v>
      </c>
      <c r="CN455" s="389">
        <f t="shared" si="60"/>
        <v>0.625</v>
      </c>
    </row>
    <row r="456" spans="1:92" ht="10.5" customHeight="1">
      <c r="A456" s="363" t="s">
        <v>333</v>
      </c>
      <c r="B456" s="286" t="s">
        <v>332</v>
      </c>
      <c r="C456" s="183">
        <v>5</v>
      </c>
      <c r="D456" s="326" t="s">
        <v>118</v>
      </c>
      <c r="E456" s="351" t="s">
        <v>409</v>
      </c>
      <c r="F456" s="166">
        <v>25</v>
      </c>
      <c r="G456" s="166" t="s">
        <v>105</v>
      </c>
      <c r="H456" s="166"/>
      <c r="I456" s="82"/>
      <c r="J456" s="166">
        <v>40</v>
      </c>
      <c r="K456" s="166">
        <v>40</v>
      </c>
      <c r="L456" s="166"/>
      <c r="M456" s="166"/>
      <c r="N456" s="61"/>
      <c r="O456" s="61"/>
      <c r="P456" s="64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125"/>
      <c r="AF456" s="128">
        <f t="shared" si="63"/>
        <v>40</v>
      </c>
      <c r="AG456" s="126"/>
      <c r="AH456" s="60"/>
      <c r="AI456" s="60"/>
      <c r="AJ456" s="60"/>
      <c r="AK456" s="60"/>
      <c r="AL456" s="60"/>
      <c r="AM456" s="60"/>
      <c r="AN456" s="60"/>
      <c r="AO456" s="60"/>
      <c r="AP456" s="60"/>
      <c r="AQ456" s="126"/>
      <c r="AR456" s="126"/>
      <c r="AS456" s="60"/>
      <c r="AT456" s="60"/>
      <c r="AU456" s="60"/>
      <c r="AV456" s="60"/>
      <c r="AW456" s="60"/>
      <c r="AX456" s="60"/>
      <c r="AY456" s="60"/>
      <c r="AZ456" s="60">
        <f>AF456</f>
        <v>40</v>
      </c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189"/>
      <c r="CL456" s="79" t="b">
        <f aca="true" t="shared" si="64" ref="CL456:CL519">SUM(AG456:CK456)=AF456</f>
        <v>1</v>
      </c>
      <c r="CN456" s="389">
        <f t="shared" si="60"/>
        <v>1.25</v>
      </c>
    </row>
    <row r="457" spans="1:92" ht="10.5" customHeight="1">
      <c r="A457" s="363" t="s">
        <v>333</v>
      </c>
      <c r="B457" s="286" t="s">
        <v>332</v>
      </c>
      <c r="C457" s="183">
        <v>6</v>
      </c>
      <c r="D457" s="230" t="s">
        <v>179</v>
      </c>
      <c r="E457" s="351" t="s">
        <v>409</v>
      </c>
      <c r="F457" s="166">
        <v>25</v>
      </c>
      <c r="G457" s="166" t="s">
        <v>105</v>
      </c>
      <c r="H457" s="166"/>
      <c r="I457" s="82"/>
      <c r="J457" s="166">
        <v>60</v>
      </c>
      <c r="K457" s="166">
        <v>60</v>
      </c>
      <c r="L457" s="166"/>
      <c r="M457" s="166"/>
      <c r="N457" s="61"/>
      <c r="O457" s="61"/>
      <c r="P457" s="64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125"/>
      <c r="AF457" s="128">
        <f t="shared" si="63"/>
        <v>60</v>
      </c>
      <c r="AG457" s="126"/>
      <c r="AH457" s="60"/>
      <c r="AI457" s="60"/>
      <c r="AJ457" s="60"/>
      <c r="AK457" s="60"/>
      <c r="AL457" s="60"/>
      <c r="AM457" s="60"/>
      <c r="AN457" s="60"/>
      <c r="AO457" s="60"/>
      <c r="AP457" s="60"/>
      <c r="AQ457" s="126"/>
      <c r="AR457" s="126"/>
      <c r="AS457" s="60"/>
      <c r="AT457" s="60"/>
      <c r="AU457" s="60"/>
      <c r="AV457" s="60"/>
      <c r="AW457" s="60"/>
      <c r="AX457" s="60"/>
      <c r="AY457" s="60"/>
      <c r="AZ457" s="60"/>
      <c r="BA457" s="60">
        <f>AF457</f>
        <v>60</v>
      </c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189"/>
      <c r="CL457" s="79" t="b">
        <f t="shared" si="64"/>
        <v>1</v>
      </c>
      <c r="CN457" s="389">
        <f aca="true" t="shared" si="65" ref="CN457:CN520">(I457+K457+M457)/2/16</f>
        <v>1.875</v>
      </c>
    </row>
    <row r="458" spans="1:92" ht="10.5" customHeight="1">
      <c r="A458" s="363" t="s">
        <v>333</v>
      </c>
      <c r="B458" s="286" t="s">
        <v>332</v>
      </c>
      <c r="C458" s="183">
        <v>7</v>
      </c>
      <c r="D458" s="230" t="s">
        <v>119</v>
      </c>
      <c r="E458" s="351" t="s">
        <v>409</v>
      </c>
      <c r="F458" s="166">
        <v>25</v>
      </c>
      <c r="G458" s="166" t="s">
        <v>105</v>
      </c>
      <c r="H458" s="166"/>
      <c r="I458" s="82"/>
      <c r="J458" s="166">
        <v>40</v>
      </c>
      <c r="K458" s="166">
        <v>40</v>
      </c>
      <c r="L458" s="166"/>
      <c r="M458" s="166"/>
      <c r="N458" s="61"/>
      <c r="O458" s="61"/>
      <c r="P458" s="64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125"/>
      <c r="AF458" s="128">
        <f t="shared" si="63"/>
        <v>40</v>
      </c>
      <c r="AG458" s="126"/>
      <c r="AH458" s="60"/>
      <c r="AI458" s="60"/>
      <c r="AJ458" s="60"/>
      <c r="AK458" s="60"/>
      <c r="AL458" s="60"/>
      <c r="AM458" s="60"/>
      <c r="AN458" s="60"/>
      <c r="AO458" s="60"/>
      <c r="AP458" s="60"/>
      <c r="AQ458" s="126"/>
      <c r="AR458" s="126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>
        <f>AF458</f>
        <v>40</v>
      </c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189"/>
      <c r="CL458" s="79" t="b">
        <f t="shared" si="64"/>
        <v>1</v>
      </c>
      <c r="CN458" s="389">
        <f t="shared" si="65"/>
        <v>1.25</v>
      </c>
    </row>
    <row r="459" spans="1:92" ht="10.5" customHeight="1">
      <c r="A459" s="363" t="s">
        <v>333</v>
      </c>
      <c r="B459" s="286" t="s">
        <v>332</v>
      </c>
      <c r="C459" s="183">
        <v>8</v>
      </c>
      <c r="D459" s="224" t="s">
        <v>159</v>
      </c>
      <c r="E459" s="351" t="s">
        <v>409</v>
      </c>
      <c r="F459" s="166">
        <v>25</v>
      </c>
      <c r="G459" s="166" t="s">
        <v>105</v>
      </c>
      <c r="H459" s="166"/>
      <c r="I459" s="82"/>
      <c r="J459" s="166">
        <v>100</v>
      </c>
      <c r="K459" s="166">
        <v>100</v>
      </c>
      <c r="L459" s="166"/>
      <c r="M459" s="166"/>
      <c r="N459" s="61"/>
      <c r="O459" s="61"/>
      <c r="P459" s="64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125"/>
      <c r="AF459" s="128">
        <f t="shared" si="63"/>
        <v>100</v>
      </c>
      <c r="AG459" s="126"/>
      <c r="AH459" s="60"/>
      <c r="AI459" s="60"/>
      <c r="AJ459" s="60"/>
      <c r="AK459" s="60"/>
      <c r="AL459" s="60"/>
      <c r="AM459" s="60"/>
      <c r="AN459" s="60"/>
      <c r="AO459" s="60"/>
      <c r="AP459" s="60"/>
      <c r="AQ459" s="126"/>
      <c r="AR459" s="126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>
        <f>AF459</f>
        <v>100</v>
      </c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189"/>
      <c r="CL459" s="79" t="b">
        <f t="shared" si="64"/>
        <v>1</v>
      </c>
      <c r="CN459" s="389">
        <f t="shared" si="65"/>
        <v>3.125</v>
      </c>
    </row>
    <row r="460" spans="1:92" ht="10.5" customHeight="1">
      <c r="A460" s="363" t="s">
        <v>333</v>
      </c>
      <c r="B460" s="286" t="s">
        <v>332</v>
      </c>
      <c r="C460" s="183">
        <v>9</v>
      </c>
      <c r="D460" s="226" t="s">
        <v>160</v>
      </c>
      <c r="E460" s="351" t="s">
        <v>409</v>
      </c>
      <c r="F460" s="166">
        <v>25</v>
      </c>
      <c r="G460" s="166" t="s">
        <v>105</v>
      </c>
      <c r="H460" s="166"/>
      <c r="I460" s="82"/>
      <c r="J460" s="166">
        <v>80</v>
      </c>
      <c r="K460" s="166">
        <v>80</v>
      </c>
      <c r="L460" s="166"/>
      <c r="M460" s="166"/>
      <c r="N460" s="61"/>
      <c r="O460" s="61"/>
      <c r="P460" s="64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125"/>
      <c r="AF460" s="128">
        <f t="shared" si="63"/>
        <v>80</v>
      </c>
      <c r="AG460" s="126"/>
      <c r="AH460" s="60"/>
      <c r="AI460" s="60"/>
      <c r="AJ460" s="60"/>
      <c r="AK460" s="60"/>
      <c r="AL460" s="60"/>
      <c r="AM460" s="60"/>
      <c r="AN460" s="60"/>
      <c r="AO460" s="60"/>
      <c r="AP460" s="60"/>
      <c r="AQ460" s="126"/>
      <c r="AR460" s="126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>
        <f>AF460</f>
        <v>80</v>
      </c>
      <c r="BM460" s="60"/>
      <c r="BN460" s="60"/>
      <c r="BO460" s="60"/>
      <c r="BP460" s="60"/>
      <c r="BQ460" s="60"/>
      <c r="BR460" s="60"/>
      <c r="BS460" s="83"/>
      <c r="BT460" s="83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189"/>
      <c r="CL460" s="79" t="b">
        <f t="shared" si="64"/>
        <v>1</v>
      </c>
      <c r="CN460" s="389">
        <f t="shared" si="65"/>
        <v>2.5</v>
      </c>
    </row>
    <row r="461" spans="1:92" ht="10.5" customHeight="1">
      <c r="A461" s="363" t="s">
        <v>333</v>
      </c>
      <c r="B461" s="286" t="s">
        <v>332</v>
      </c>
      <c r="C461" s="183">
        <v>10</v>
      </c>
      <c r="D461" s="224" t="s">
        <v>120</v>
      </c>
      <c r="E461" s="351" t="s">
        <v>409</v>
      </c>
      <c r="F461" s="166">
        <v>25</v>
      </c>
      <c r="G461" s="166" t="s">
        <v>105</v>
      </c>
      <c r="H461" s="166"/>
      <c r="I461" s="82"/>
      <c r="J461" s="166">
        <v>40</v>
      </c>
      <c r="K461" s="166">
        <v>40</v>
      </c>
      <c r="L461" s="166"/>
      <c r="M461" s="166"/>
      <c r="N461" s="61"/>
      <c r="O461" s="61"/>
      <c r="P461" s="64"/>
      <c r="Q461" s="61"/>
      <c r="R461" s="61"/>
      <c r="S461" s="61"/>
      <c r="T461" s="61"/>
      <c r="U461" s="64"/>
      <c r="V461" s="61"/>
      <c r="W461" s="61"/>
      <c r="X461" s="61"/>
      <c r="Y461" s="61"/>
      <c r="Z461" s="61"/>
      <c r="AA461" s="61"/>
      <c r="AB461" s="61"/>
      <c r="AC461" s="61"/>
      <c r="AD461" s="61"/>
      <c r="AE461" s="125"/>
      <c r="AF461" s="128">
        <f t="shared" si="63"/>
        <v>40</v>
      </c>
      <c r="AG461" s="126"/>
      <c r="AH461" s="60"/>
      <c r="AI461" s="60"/>
      <c r="AJ461" s="60"/>
      <c r="AK461" s="60"/>
      <c r="AL461" s="60"/>
      <c r="AM461" s="60"/>
      <c r="AN461" s="60"/>
      <c r="AO461" s="60"/>
      <c r="AP461" s="60"/>
      <c r="AQ461" s="126"/>
      <c r="AR461" s="126"/>
      <c r="AS461" s="83">
        <f>AF461</f>
        <v>40</v>
      </c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189"/>
      <c r="CL461" s="79" t="b">
        <f t="shared" si="64"/>
        <v>1</v>
      </c>
      <c r="CN461" s="389">
        <f t="shared" si="65"/>
        <v>1.25</v>
      </c>
    </row>
    <row r="462" spans="1:92" ht="10.5" customHeight="1">
      <c r="A462" s="363" t="s">
        <v>333</v>
      </c>
      <c r="B462" s="286" t="s">
        <v>332</v>
      </c>
      <c r="C462" s="183">
        <v>11</v>
      </c>
      <c r="D462" s="224" t="s">
        <v>123</v>
      </c>
      <c r="E462" s="351" t="s">
        <v>409</v>
      </c>
      <c r="F462" s="166">
        <v>25</v>
      </c>
      <c r="G462" s="166" t="s">
        <v>105</v>
      </c>
      <c r="H462" s="166"/>
      <c r="I462" s="82"/>
      <c r="J462" s="166">
        <v>60</v>
      </c>
      <c r="K462" s="166">
        <v>60</v>
      </c>
      <c r="L462" s="166"/>
      <c r="M462" s="166"/>
      <c r="N462" s="61"/>
      <c r="O462" s="61"/>
      <c r="P462" s="64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125"/>
      <c r="AF462" s="128">
        <f t="shared" si="63"/>
        <v>60</v>
      </c>
      <c r="AG462" s="126"/>
      <c r="AH462" s="60"/>
      <c r="AI462" s="60"/>
      <c r="AJ462" s="60"/>
      <c r="AK462" s="60"/>
      <c r="AL462" s="60"/>
      <c r="AM462" s="60"/>
      <c r="AN462" s="60"/>
      <c r="AO462" s="60"/>
      <c r="AP462" s="60"/>
      <c r="AQ462" s="126"/>
      <c r="AR462" s="126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>
        <f>AF462</f>
        <v>60</v>
      </c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189"/>
      <c r="CL462" s="79" t="b">
        <f t="shared" si="64"/>
        <v>1</v>
      </c>
      <c r="CN462" s="389">
        <f t="shared" si="65"/>
        <v>1.875</v>
      </c>
    </row>
    <row r="463" spans="1:92" ht="10.5" customHeight="1">
      <c r="A463" s="363" t="s">
        <v>333</v>
      </c>
      <c r="B463" s="286" t="s">
        <v>332</v>
      </c>
      <c r="C463" s="183">
        <v>12</v>
      </c>
      <c r="D463" s="224" t="s">
        <v>121</v>
      </c>
      <c r="E463" s="351" t="s">
        <v>409</v>
      </c>
      <c r="F463" s="166">
        <v>25</v>
      </c>
      <c r="G463" s="166" t="s">
        <v>105</v>
      </c>
      <c r="H463" s="166"/>
      <c r="I463" s="82"/>
      <c r="J463" s="166">
        <v>40</v>
      </c>
      <c r="K463" s="166">
        <v>40</v>
      </c>
      <c r="L463" s="166"/>
      <c r="M463" s="166"/>
      <c r="N463" s="61"/>
      <c r="O463" s="61"/>
      <c r="P463" s="64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125"/>
      <c r="AF463" s="128">
        <f t="shared" si="63"/>
        <v>40</v>
      </c>
      <c r="AG463" s="126"/>
      <c r="AH463" s="60"/>
      <c r="AI463" s="60"/>
      <c r="AJ463" s="60"/>
      <c r="AK463" s="60"/>
      <c r="AL463" s="60"/>
      <c r="AM463" s="60"/>
      <c r="AN463" s="60">
        <f>AF463</f>
        <v>40</v>
      </c>
      <c r="AO463" s="60"/>
      <c r="AP463" s="60"/>
      <c r="AQ463" s="126"/>
      <c r="AR463" s="126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189"/>
      <c r="CL463" s="79" t="b">
        <f t="shared" si="64"/>
        <v>1</v>
      </c>
      <c r="CN463" s="389">
        <f t="shared" si="65"/>
        <v>1.25</v>
      </c>
    </row>
    <row r="464" spans="1:92" ht="10.5" customHeight="1">
      <c r="A464" s="363" t="s">
        <v>333</v>
      </c>
      <c r="B464" s="286" t="s">
        <v>332</v>
      </c>
      <c r="C464" s="183">
        <v>13</v>
      </c>
      <c r="D464" s="224" t="s">
        <v>84</v>
      </c>
      <c r="E464" s="351" t="s">
        <v>409</v>
      </c>
      <c r="F464" s="166">
        <v>25</v>
      </c>
      <c r="G464" s="166" t="s">
        <v>105</v>
      </c>
      <c r="H464" s="166"/>
      <c r="I464" s="84"/>
      <c r="J464" s="166">
        <v>60</v>
      </c>
      <c r="K464" s="166">
        <v>60</v>
      </c>
      <c r="L464" s="166"/>
      <c r="M464" s="166"/>
      <c r="N464" s="61"/>
      <c r="O464" s="61"/>
      <c r="P464" s="64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125"/>
      <c r="AF464" s="128">
        <f t="shared" si="63"/>
        <v>60</v>
      </c>
      <c r="AG464" s="126"/>
      <c r="AH464" s="60"/>
      <c r="AI464" s="60"/>
      <c r="AJ464" s="60"/>
      <c r="AK464" s="60"/>
      <c r="AL464" s="60"/>
      <c r="AM464" s="60"/>
      <c r="AN464" s="60"/>
      <c r="AO464" s="60"/>
      <c r="AP464" s="60"/>
      <c r="AQ464" s="126"/>
      <c r="AR464" s="126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>
        <f>AF464</f>
        <v>60</v>
      </c>
      <c r="CE464" s="60"/>
      <c r="CF464" s="60"/>
      <c r="CG464" s="60"/>
      <c r="CH464" s="60"/>
      <c r="CI464" s="60"/>
      <c r="CJ464" s="60"/>
      <c r="CK464" s="189"/>
      <c r="CL464" s="79" t="b">
        <f t="shared" si="64"/>
        <v>1</v>
      </c>
      <c r="CN464" s="389">
        <f t="shared" si="65"/>
        <v>1.875</v>
      </c>
    </row>
    <row r="465" spans="1:92" ht="10.5" customHeight="1">
      <c r="A465" s="363" t="s">
        <v>333</v>
      </c>
      <c r="B465" s="286" t="s">
        <v>332</v>
      </c>
      <c r="C465" s="183">
        <v>14</v>
      </c>
      <c r="D465" s="222" t="s">
        <v>111</v>
      </c>
      <c r="E465" s="351" t="s">
        <v>409</v>
      </c>
      <c r="F465" s="166">
        <v>25</v>
      </c>
      <c r="G465" s="166" t="s">
        <v>105</v>
      </c>
      <c r="H465" s="166"/>
      <c r="I465" s="84"/>
      <c r="J465" s="166">
        <v>40</v>
      </c>
      <c r="K465" s="166">
        <v>40</v>
      </c>
      <c r="L465" s="166"/>
      <c r="M465" s="166"/>
      <c r="N465" s="61"/>
      <c r="O465" s="61"/>
      <c r="P465" s="64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125"/>
      <c r="AF465" s="128">
        <f t="shared" si="63"/>
        <v>40</v>
      </c>
      <c r="AG465" s="126"/>
      <c r="AH465" s="60"/>
      <c r="AI465" s="60"/>
      <c r="AJ465" s="60"/>
      <c r="AK465" s="60"/>
      <c r="AL465" s="60"/>
      <c r="AM465" s="60">
        <f>AF465</f>
        <v>40</v>
      </c>
      <c r="AN465" s="60"/>
      <c r="AO465" s="60"/>
      <c r="AP465" s="60"/>
      <c r="AQ465" s="126"/>
      <c r="AR465" s="126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92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189"/>
      <c r="CL465" s="79" t="b">
        <f t="shared" si="64"/>
        <v>1</v>
      </c>
      <c r="CN465" s="389">
        <f t="shared" si="65"/>
        <v>1.25</v>
      </c>
    </row>
    <row r="466" spans="1:92" s="280" customFormat="1" ht="10.5" customHeight="1">
      <c r="A466" s="363" t="s">
        <v>333</v>
      </c>
      <c r="B466" s="286" t="s">
        <v>332</v>
      </c>
      <c r="C466" s="218"/>
      <c r="D466" s="225"/>
      <c r="E466" s="352" t="s">
        <v>204</v>
      </c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124"/>
      <c r="AF466" s="127"/>
      <c r="AG466" s="276"/>
      <c r="AH466" s="277"/>
      <c r="AI466" s="277"/>
      <c r="AJ466" s="277"/>
      <c r="AK466" s="277"/>
      <c r="AL466" s="277"/>
      <c r="AM466" s="277"/>
      <c r="AN466" s="277"/>
      <c r="AO466" s="277"/>
      <c r="AP466" s="277"/>
      <c r="AQ466" s="277"/>
      <c r="AR466" s="277"/>
      <c r="AS466" s="277"/>
      <c r="AT466" s="277"/>
      <c r="AU466" s="277"/>
      <c r="AV466" s="277"/>
      <c r="AW466" s="277"/>
      <c r="AX466" s="277"/>
      <c r="AY466" s="277"/>
      <c r="AZ466" s="277"/>
      <c r="BA466" s="277"/>
      <c r="BB466" s="277"/>
      <c r="BC466" s="277"/>
      <c r="BD466" s="277"/>
      <c r="BE466" s="277"/>
      <c r="BF466" s="277"/>
      <c r="BG466" s="277"/>
      <c r="BH466" s="277"/>
      <c r="BI466" s="277"/>
      <c r="BJ466" s="277"/>
      <c r="BK466" s="277"/>
      <c r="BL466" s="277"/>
      <c r="BM466" s="277"/>
      <c r="BN466" s="277"/>
      <c r="BO466" s="277"/>
      <c r="BP466" s="277"/>
      <c r="BQ466" s="277"/>
      <c r="BR466" s="277"/>
      <c r="BS466" s="277"/>
      <c r="BT466" s="277"/>
      <c r="BU466" s="277"/>
      <c r="BV466" s="277"/>
      <c r="BW466" s="277"/>
      <c r="BX466" s="277"/>
      <c r="BY466" s="277"/>
      <c r="BZ466" s="277"/>
      <c r="CA466" s="277"/>
      <c r="CB466" s="277"/>
      <c r="CC466" s="277"/>
      <c r="CD466" s="277"/>
      <c r="CE466" s="277"/>
      <c r="CF466" s="277"/>
      <c r="CG466" s="277"/>
      <c r="CH466" s="277"/>
      <c r="CI466" s="277"/>
      <c r="CJ466" s="277"/>
      <c r="CK466" s="278"/>
      <c r="CL466" s="79" t="b">
        <f t="shared" si="64"/>
        <v>1</v>
      </c>
      <c r="CN466" s="389">
        <f t="shared" si="65"/>
        <v>0</v>
      </c>
    </row>
    <row r="467" spans="1:92" ht="10.5" customHeight="1">
      <c r="A467" s="363" t="s">
        <v>333</v>
      </c>
      <c r="B467" s="286" t="s">
        <v>332</v>
      </c>
      <c r="C467" s="184">
        <v>1</v>
      </c>
      <c r="D467" s="226" t="s">
        <v>377</v>
      </c>
      <c r="E467" s="355" t="s">
        <v>204</v>
      </c>
      <c r="F467" s="90">
        <v>30</v>
      </c>
      <c r="G467" s="90" t="s">
        <v>47</v>
      </c>
      <c r="H467" s="90"/>
      <c r="I467" s="90"/>
      <c r="J467" s="90">
        <v>18</v>
      </c>
      <c r="K467" s="90">
        <f aca="true" t="shared" si="66" ref="K467:K474">J467</f>
        <v>18</v>
      </c>
      <c r="L467" s="90"/>
      <c r="M467" s="90"/>
      <c r="N467" s="91"/>
      <c r="O467" s="91"/>
      <c r="P467" s="92"/>
      <c r="Q467" s="91"/>
      <c r="R467" s="91"/>
      <c r="S467" s="91"/>
      <c r="T467" s="91"/>
      <c r="U467" s="91"/>
      <c r="V467" s="91"/>
      <c r="W467" s="91"/>
      <c r="X467" s="92">
        <v>3</v>
      </c>
      <c r="Y467" s="92"/>
      <c r="Z467" s="92">
        <v>9</v>
      </c>
      <c r="AA467" s="91"/>
      <c r="AB467" s="91"/>
      <c r="AC467" s="91"/>
      <c r="AD467" s="91"/>
      <c r="AE467" s="133"/>
      <c r="AF467" s="128">
        <f t="shared" si="62"/>
        <v>30</v>
      </c>
      <c r="AG467" s="135"/>
      <c r="AH467" s="60"/>
      <c r="AI467" s="60"/>
      <c r="AJ467" s="83"/>
      <c r="AK467" s="83"/>
      <c r="AL467" s="83"/>
      <c r="AM467" s="83"/>
      <c r="AN467" s="83"/>
      <c r="AO467" s="83"/>
      <c r="AP467" s="83"/>
      <c r="AQ467" s="135"/>
      <c r="AR467" s="135"/>
      <c r="AS467" s="64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>
        <v>30</v>
      </c>
      <c r="BH467" s="83"/>
      <c r="BI467" s="83"/>
      <c r="BJ467" s="83"/>
      <c r="BK467" s="83"/>
      <c r="BL467" s="83"/>
      <c r="BM467" s="83"/>
      <c r="BN467" s="83"/>
      <c r="BO467" s="83"/>
      <c r="BP467" s="83"/>
      <c r="BQ467" s="83"/>
      <c r="BR467" s="83"/>
      <c r="BS467" s="83"/>
      <c r="BT467" s="83"/>
      <c r="BU467" s="83"/>
      <c r="BV467" s="83"/>
      <c r="BW467" s="83"/>
      <c r="BX467" s="83"/>
      <c r="BY467" s="83"/>
      <c r="BZ467" s="83"/>
      <c r="CA467" s="83"/>
      <c r="CB467" s="83"/>
      <c r="CC467" s="83"/>
      <c r="CD467" s="83"/>
      <c r="CE467" s="83"/>
      <c r="CF467" s="83"/>
      <c r="CG467" s="83"/>
      <c r="CH467" s="83"/>
      <c r="CI467" s="83"/>
      <c r="CJ467" s="83"/>
      <c r="CK467" s="205"/>
      <c r="CL467" s="79" t="b">
        <f t="shared" si="64"/>
        <v>1</v>
      </c>
      <c r="CN467" s="389">
        <f t="shared" si="65"/>
        <v>0.5625</v>
      </c>
    </row>
    <row r="468" spans="1:92" ht="10.5" customHeight="1">
      <c r="A468" s="363" t="s">
        <v>333</v>
      </c>
      <c r="B468" s="286" t="s">
        <v>332</v>
      </c>
      <c r="C468" s="184">
        <v>2</v>
      </c>
      <c r="D468" s="230" t="s">
        <v>166</v>
      </c>
      <c r="E468" s="355" t="s">
        <v>204</v>
      </c>
      <c r="F468" s="90">
        <v>30</v>
      </c>
      <c r="G468" s="90" t="s">
        <v>47</v>
      </c>
      <c r="H468" s="90"/>
      <c r="I468" s="90"/>
      <c r="J468" s="90">
        <v>12</v>
      </c>
      <c r="K468" s="90">
        <f t="shared" si="66"/>
        <v>12</v>
      </c>
      <c r="L468" s="90">
        <v>8</v>
      </c>
      <c r="M468" s="90">
        <v>8</v>
      </c>
      <c r="N468" s="91"/>
      <c r="O468" s="91"/>
      <c r="P468" s="92"/>
      <c r="Q468" s="91"/>
      <c r="R468" s="91"/>
      <c r="S468" s="91"/>
      <c r="T468" s="91"/>
      <c r="U468" s="91"/>
      <c r="V468" s="91"/>
      <c r="W468" s="91"/>
      <c r="X468" s="92">
        <v>3</v>
      </c>
      <c r="Y468" s="92"/>
      <c r="Z468" s="92">
        <v>9</v>
      </c>
      <c r="AA468" s="91"/>
      <c r="AB468" s="91"/>
      <c r="AC468" s="91"/>
      <c r="AD468" s="91"/>
      <c r="AE468" s="133"/>
      <c r="AF468" s="128">
        <f t="shared" si="62"/>
        <v>32</v>
      </c>
      <c r="AG468" s="135"/>
      <c r="AH468" s="60"/>
      <c r="AI468" s="60"/>
      <c r="AJ468" s="60">
        <f>AF468</f>
        <v>32</v>
      </c>
      <c r="AK468" s="83"/>
      <c r="AL468" s="83"/>
      <c r="AM468" s="83"/>
      <c r="AN468" s="83"/>
      <c r="AO468" s="83"/>
      <c r="AP468" s="83"/>
      <c r="AQ468" s="135"/>
      <c r="AR468" s="135"/>
      <c r="AS468" s="64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  <c r="BS468" s="83"/>
      <c r="BT468" s="83"/>
      <c r="BU468" s="83"/>
      <c r="BV468" s="83"/>
      <c r="BW468" s="83"/>
      <c r="BX468" s="83"/>
      <c r="BY468" s="83"/>
      <c r="BZ468" s="83"/>
      <c r="CA468" s="83"/>
      <c r="CB468" s="83"/>
      <c r="CC468" s="83"/>
      <c r="CD468" s="83"/>
      <c r="CE468" s="83"/>
      <c r="CF468" s="83"/>
      <c r="CG468" s="83"/>
      <c r="CH468" s="83"/>
      <c r="CI468" s="83"/>
      <c r="CJ468" s="83"/>
      <c r="CK468" s="205"/>
      <c r="CL468" s="79" t="b">
        <f t="shared" si="64"/>
        <v>1</v>
      </c>
      <c r="CN468" s="389">
        <f t="shared" si="65"/>
        <v>0.625</v>
      </c>
    </row>
    <row r="469" spans="1:92" ht="10.5" customHeight="1">
      <c r="A469" s="363" t="s">
        <v>333</v>
      </c>
      <c r="B469" s="286" t="s">
        <v>332</v>
      </c>
      <c r="C469" s="184">
        <v>3</v>
      </c>
      <c r="D469" s="229" t="s">
        <v>168</v>
      </c>
      <c r="E469" s="355" t="s">
        <v>204</v>
      </c>
      <c r="F469" s="90">
        <v>30</v>
      </c>
      <c r="G469" s="90" t="s">
        <v>47</v>
      </c>
      <c r="H469" s="90"/>
      <c r="I469" s="90"/>
      <c r="J469" s="90">
        <v>26</v>
      </c>
      <c r="K469" s="90">
        <f t="shared" si="66"/>
        <v>26</v>
      </c>
      <c r="L469" s="90"/>
      <c r="M469" s="90"/>
      <c r="N469" s="91"/>
      <c r="O469" s="91"/>
      <c r="P469" s="92"/>
      <c r="Q469" s="91"/>
      <c r="R469" s="91"/>
      <c r="S469" s="91"/>
      <c r="T469" s="91"/>
      <c r="U469" s="91"/>
      <c r="V469" s="91"/>
      <c r="W469" s="91"/>
      <c r="X469" s="92">
        <v>3</v>
      </c>
      <c r="Y469" s="92"/>
      <c r="Z469" s="92">
        <v>9</v>
      </c>
      <c r="AA469" s="91"/>
      <c r="AB469" s="91"/>
      <c r="AC469" s="91"/>
      <c r="AD469" s="91"/>
      <c r="AE469" s="133"/>
      <c r="AF469" s="128">
        <f t="shared" si="62"/>
        <v>38</v>
      </c>
      <c r="AG469" s="135"/>
      <c r="AH469" s="60"/>
      <c r="AI469" s="60"/>
      <c r="AJ469" s="83"/>
      <c r="AK469" s="83"/>
      <c r="AL469" s="83"/>
      <c r="AM469" s="83"/>
      <c r="AN469" s="83"/>
      <c r="AO469" s="83"/>
      <c r="AP469" s="83"/>
      <c r="AQ469" s="181"/>
      <c r="AR469" s="181"/>
      <c r="AS469" s="64"/>
      <c r="AT469" s="83"/>
      <c r="AU469" s="83"/>
      <c r="AV469" s="83"/>
      <c r="AW469" s="83"/>
      <c r="AX469" s="83"/>
      <c r="AY469" s="83"/>
      <c r="AZ469" s="83"/>
      <c r="BA469" s="83"/>
      <c r="BB469" s="83">
        <f>AF469</f>
        <v>38</v>
      </c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  <c r="BS469" s="83"/>
      <c r="BT469" s="83"/>
      <c r="BU469" s="83"/>
      <c r="BV469" s="60"/>
      <c r="BW469" s="83"/>
      <c r="BX469" s="83"/>
      <c r="BY469" s="83"/>
      <c r="BZ469" s="83"/>
      <c r="CA469" s="83"/>
      <c r="CB469" s="83"/>
      <c r="CC469" s="83"/>
      <c r="CD469" s="83"/>
      <c r="CE469" s="83"/>
      <c r="CF469" s="83"/>
      <c r="CG469" s="83"/>
      <c r="CH469" s="83"/>
      <c r="CI469" s="83"/>
      <c r="CJ469" s="83"/>
      <c r="CK469" s="205"/>
      <c r="CL469" s="79" t="b">
        <f t="shared" si="64"/>
        <v>1</v>
      </c>
      <c r="CN469" s="389">
        <f t="shared" si="65"/>
        <v>0.8125</v>
      </c>
    </row>
    <row r="470" spans="1:92" ht="10.5" customHeight="1">
      <c r="A470" s="363" t="s">
        <v>333</v>
      </c>
      <c r="B470" s="286" t="s">
        <v>332</v>
      </c>
      <c r="C470" s="184">
        <v>4</v>
      </c>
      <c r="D470" s="229" t="s">
        <v>181</v>
      </c>
      <c r="E470" s="355" t="s">
        <v>204</v>
      </c>
      <c r="F470" s="90">
        <v>30</v>
      </c>
      <c r="G470" s="90" t="s">
        <v>47</v>
      </c>
      <c r="H470" s="90"/>
      <c r="I470" s="90"/>
      <c r="J470" s="90">
        <v>24</v>
      </c>
      <c r="K470" s="90">
        <f t="shared" si="66"/>
        <v>24</v>
      </c>
      <c r="L470" s="90"/>
      <c r="M470" s="90"/>
      <c r="N470" s="91"/>
      <c r="O470" s="91"/>
      <c r="P470" s="92"/>
      <c r="Q470" s="91"/>
      <c r="R470" s="91"/>
      <c r="S470" s="91"/>
      <c r="T470" s="91"/>
      <c r="U470" s="91"/>
      <c r="V470" s="91"/>
      <c r="W470" s="91"/>
      <c r="X470" s="92">
        <v>3</v>
      </c>
      <c r="Y470" s="92"/>
      <c r="Z470" s="92">
        <v>9</v>
      </c>
      <c r="AA470" s="91"/>
      <c r="AB470" s="91"/>
      <c r="AC470" s="91"/>
      <c r="AD470" s="91"/>
      <c r="AE470" s="133"/>
      <c r="AF470" s="128">
        <f t="shared" si="62"/>
        <v>36</v>
      </c>
      <c r="AG470" s="135"/>
      <c r="AH470" s="60"/>
      <c r="AI470" s="60"/>
      <c r="AJ470" s="83"/>
      <c r="AK470" s="83"/>
      <c r="AL470" s="83"/>
      <c r="AM470" s="83"/>
      <c r="AN470" s="83"/>
      <c r="AO470" s="83"/>
      <c r="AP470" s="83"/>
      <c r="AQ470" s="135"/>
      <c r="AR470" s="135"/>
      <c r="AS470" s="64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  <c r="BS470" s="83"/>
      <c r="BT470" s="83"/>
      <c r="BU470" s="83"/>
      <c r="BV470" s="83"/>
      <c r="BW470" s="83"/>
      <c r="BX470" s="83"/>
      <c r="BY470" s="83"/>
      <c r="BZ470" s="83"/>
      <c r="CA470" s="83"/>
      <c r="CB470" s="83"/>
      <c r="CC470" s="83"/>
      <c r="CD470" s="83"/>
      <c r="CE470" s="83"/>
      <c r="CF470" s="83">
        <f>AF470</f>
        <v>36</v>
      </c>
      <c r="CG470" s="83"/>
      <c r="CH470" s="83"/>
      <c r="CI470" s="83"/>
      <c r="CJ470" s="83"/>
      <c r="CK470" s="205"/>
      <c r="CL470" s="79" t="b">
        <f t="shared" si="64"/>
        <v>1</v>
      </c>
      <c r="CN470" s="389">
        <f t="shared" si="65"/>
        <v>0.75</v>
      </c>
    </row>
    <row r="471" spans="1:92" ht="10.5" customHeight="1">
      <c r="A471" s="363" t="s">
        <v>333</v>
      </c>
      <c r="B471" s="286" t="s">
        <v>332</v>
      </c>
      <c r="C471" s="184">
        <v>5</v>
      </c>
      <c r="D471" s="230" t="s">
        <v>375</v>
      </c>
      <c r="E471" s="355" t="s">
        <v>204</v>
      </c>
      <c r="F471" s="90">
        <v>30</v>
      </c>
      <c r="G471" s="90" t="s">
        <v>47</v>
      </c>
      <c r="H471" s="90"/>
      <c r="I471" s="90"/>
      <c r="J471" s="90">
        <v>60</v>
      </c>
      <c r="K471" s="90">
        <f t="shared" si="66"/>
        <v>60</v>
      </c>
      <c r="L471" s="90"/>
      <c r="M471" s="90"/>
      <c r="N471" s="90"/>
      <c r="O471" s="91"/>
      <c r="P471" s="92"/>
      <c r="Q471" s="92"/>
      <c r="R471" s="92"/>
      <c r="S471" s="92"/>
      <c r="T471" s="91"/>
      <c r="U471" s="91"/>
      <c r="V471" s="91"/>
      <c r="W471" s="91"/>
      <c r="X471" s="92">
        <v>3</v>
      </c>
      <c r="Y471" s="92"/>
      <c r="Z471" s="92">
        <v>9</v>
      </c>
      <c r="AA471" s="91"/>
      <c r="AB471" s="91"/>
      <c r="AC471" s="91"/>
      <c r="AD471" s="91"/>
      <c r="AE471" s="133"/>
      <c r="AF471" s="128">
        <f t="shared" si="62"/>
        <v>72</v>
      </c>
      <c r="AG471" s="126"/>
      <c r="AH471" s="60"/>
      <c r="AI471" s="60"/>
      <c r="AJ471" s="83"/>
      <c r="AK471" s="83"/>
      <c r="AL471" s="83"/>
      <c r="AM471" s="83"/>
      <c r="AN471" s="83"/>
      <c r="AO471" s="83"/>
      <c r="AP471" s="60"/>
      <c r="AQ471" s="135"/>
      <c r="AR471" s="135"/>
      <c r="AS471" s="64"/>
      <c r="AT471" s="60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>
        <v>72</v>
      </c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  <c r="BS471" s="83"/>
      <c r="BT471" s="83"/>
      <c r="BU471" s="83"/>
      <c r="BV471" s="83"/>
      <c r="BW471" s="83"/>
      <c r="BX471" s="83"/>
      <c r="BY471" s="83"/>
      <c r="BZ471" s="83"/>
      <c r="CA471" s="83"/>
      <c r="CB471" s="83"/>
      <c r="CC471" s="83"/>
      <c r="CD471" s="83"/>
      <c r="CE471" s="83"/>
      <c r="CF471" s="83"/>
      <c r="CG471" s="83"/>
      <c r="CH471" s="83"/>
      <c r="CI471" s="83"/>
      <c r="CJ471" s="83"/>
      <c r="CK471" s="205"/>
      <c r="CL471" s="79" t="b">
        <f t="shared" si="64"/>
        <v>1</v>
      </c>
      <c r="CN471" s="389">
        <f t="shared" si="65"/>
        <v>1.875</v>
      </c>
    </row>
    <row r="472" spans="1:92" ht="10.5" customHeight="1">
      <c r="A472" s="363" t="s">
        <v>333</v>
      </c>
      <c r="B472" s="286" t="s">
        <v>332</v>
      </c>
      <c r="C472" s="184">
        <v>6</v>
      </c>
      <c r="D472" s="230" t="s">
        <v>308</v>
      </c>
      <c r="E472" s="355" t="s">
        <v>204</v>
      </c>
      <c r="F472" s="90">
        <v>30</v>
      </c>
      <c r="G472" s="90" t="s">
        <v>47</v>
      </c>
      <c r="H472" s="90"/>
      <c r="I472" s="90"/>
      <c r="J472" s="90">
        <v>40</v>
      </c>
      <c r="K472" s="90">
        <f t="shared" si="66"/>
        <v>40</v>
      </c>
      <c r="L472" s="90"/>
      <c r="M472" s="90"/>
      <c r="N472" s="90"/>
      <c r="O472" s="92"/>
      <c r="P472" s="92"/>
      <c r="Q472" s="92"/>
      <c r="R472" s="92"/>
      <c r="S472" s="92"/>
      <c r="T472" s="91"/>
      <c r="U472" s="91"/>
      <c r="V472" s="91"/>
      <c r="W472" s="91"/>
      <c r="X472" s="92">
        <v>3</v>
      </c>
      <c r="Y472" s="92"/>
      <c r="Z472" s="92">
        <v>9</v>
      </c>
      <c r="AA472" s="91"/>
      <c r="AB472" s="91"/>
      <c r="AC472" s="91"/>
      <c r="AD472" s="91"/>
      <c r="AE472" s="133"/>
      <c r="AF472" s="128">
        <f t="shared" si="62"/>
        <v>52</v>
      </c>
      <c r="AG472" s="126"/>
      <c r="AH472" s="60"/>
      <c r="AI472" s="60"/>
      <c r="AJ472" s="83"/>
      <c r="AK472" s="83"/>
      <c r="AL472" s="83"/>
      <c r="AM472" s="83"/>
      <c r="AN472" s="83"/>
      <c r="AO472" s="83"/>
      <c r="AP472" s="60"/>
      <c r="AQ472" s="135"/>
      <c r="AR472" s="135"/>
      <c r="AS472" s="64"/>
      <c r="AT472" s="60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83"/>
      <c r="BM472" s="83"/>
      <c r="BN472" s="83">
        <f>AF472</f>
        <v>52</v>
      </c>
      <c r="BO472" s="83"/>
      <c r="BP472" s="83"/>
      <c r="BQ472" s="83"/>
      <c r="BR472" s="83"/>
      <c r="BS472" s="83"/>
      <c r="BT472" s="83"/>
      <c r="BU472" s="83"/>
      <c r="BV472" s="83"/>
      <c r="BW472" s="83"/>
      <c r="BX472" s="83"/>
      <c r="BY472" s="83"/>
      <c r="BZ472" s="83"/>
      <c r="CA472" s="83"/>
      <c r="CB472" s="83"/>
      <c r="CC472" s="83"/>
      <c r="CD472" s="83"/>
      <c r="CE472" s="83"/>
      <c r="CF472" s="83"/>
      <c r="CG472" s="83"/>
      <c r="CH472" s="83"/>
      <c r="CI472" s="83"/>
      <c r="CJ472" s="83"/>
      <c r="CK472" s="205"/>
      <c r="CL472" s="79" t="b">
        <f t="shared" si="64"/>
        <v>1</v>
      </c>
      <c r="CN472" s="389">
        <f t="shared" si="65"/>
        <v>1.25</v>
      </c>
    </row>
    <row r="473" spans="1:92" ht="10.5" customHeight="1">
      <c r="A473" s="363" t="s">
        <v>333</v>
      </c>
      <c r="B473" s="286" t="s">
        <v>332</v>
      </c>
      <c r="C473" s="184">
        <v>7</v>
      </c>
      <c r="D473" s="229" t="s">
        <v>182</v>
      </c>
      <c r="E473" s="355" t="s">
        <v>204</v>
      </c>
      <c r="F473" s="90">
        <v>30</v>
      </c>
      <c r="G473" s="90" t="s">
        <v>47</v>
      </c>
      <c r="H473" s="90"/>
      <c r="I473" s="90"/>
      <c r="J473" s="90">
        <v>32</v>
      </c>
      <c r="K473" s="90">
        <f t="shared" si="66"/>
        <v>32</v>
      </c>
      <c r="L473" s="90"/>
      <c r="M473" s="90"/>
      <c r="N473" s="90"/>
      <c r="O473" s="92"/>
      <c r="P473" s="92"/>
      <c r="Q473" s="92"/>
      <c r="R473" s="92"/>
      <c r="S473" s="92"/>
      <c r="T473" s="91"/>
      <c r="U473" s="91"/>
      <c r="V473" s="91"/>
      <c r="W473" s="91"/>
      <c r="X473" s="92">
        <v>3</v>
      </c>
      <c r="Y473" s="92"/>
      <c r="Z473" s="92">
        <v>9</v>
      </c>
      <c r="AA473" s="91"/>
      <c r="AB473" s="91"/>
      <c r="AC473" s="91"/>
      <c r="AD473" s="91"/>
      <c r="AE473" s="133"/>
      <c r="AF473" s="128">
        <f t="shared" si="62"/>
        <v>44</v>
      </c>
      <c r="AG473" s="126"/>
      <c r="AH473" s="60"/>
      <c r="AI473" s="60">
        <f>AF473</f>
        <v>44</v>
      </c>
      <c r="AJ473" s="83"/>
      <c r="AK473" s="83"/>
      <c r="AL473" s="83"/>
      <c r="AM473" s="83"/>
      <c r="AN473" s="83"/>
      <c r="AO473" s="83"/>
      <c r="AP473" s="60"/>
      <c r="AQ473" s="135"/>
      <c r="AR473" s="135"/>
      <c r="AS473" s="64"/>
      <c r="AT473" s="60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  <c r="BS473" s="83"/>
      <c r="BT473" s="83"/>
      <c r="BU473" s="83"/>
      <c r="BV473" s="83"/>
      <c r="BW473" s="83"/>
      <c r="BX473" s="83"/>
      <c r="BY473" s="83"/>
      <c r="BZ473" s="83"/>
      <c r="CA473" s="83"/>
      <c r="CB473" s="83"/>
      <c r="CC473" s="83"/>
      <c r="CD473" s="83"/>
      <c r="CE473" s="83"/>
      <c r="CF473" s="83"/>
      <c r="CG473" s="83"/>
      <c r="CH473" s="83"/>
      <c r="CI473" s="83"/>
      <c r="CJ473" s="83"/>
      <c r="CK473" s="205"/>
      <c r="CL473" s="79" t="b">
        <f t="shared" si="64"/>
        <v>1</v>
      </c>
      <c r="CN473" s="389">
        <f t="shared" si="65"/>
        <v>1</v>
      </c>
    </row>
    <row r="474" spans="1:92" ht="10.5" customHeight="1">
      <c r="A474" s="363" t="s">
        <v>333</v>
      </c>
      <c r="B474" s="286" t="s">
        <v>332</v>
      </c>
      <c r="C474" s="184">
        <v>8</v>
      </c>
      <c r="D474" s="229" t="s">
        <v>350</v>
      </c>
      <c r="E474" s="355" t="s">
        <v>204</v>
      </c>
      <c r="F474" s="90">
        <v>30</v>
      </c>
      <c r="G474" s="90" t="s">
        <v>47</v>
      </c>
      <c r="H474" s="90"/>
      <c r="I474" s="90"/>
      <c r="J474" s="90">
        <v>40</v>
      </c>
      <c r="K474" s="90">
        <f t="shared" si="66"/>
        <v>40</v>
      </c>
      <c r="L474" s="90"/>
      <c r="M474" s="90"/>
      <c r="N474" s="90"/>
      <c r="O474" s="91"/>
      <c r="P474" s="92"/>
      <c r="Q474" s="92"/>
      <c r="R474" s="91"/>
      <c r="S474" s="92"/>
      <c r="T474" s="91"/>
      <c r="U474" s="91"/>
      <c r="V474" s="91"/>
      <c r="W474" s="91"/>
      <c r="X474" s="92">
        <v>3</v>
      </c>
      <c r="Y474" s="92"/>
      <c r="Z474" s="92">
        <v>9</v>
      </c>
      <c r="AA474" s="91"/>
      <c r="AB474" s="91"/>
      <c r="AC474" s="91"/>
      <c r="AD474" s="91"/>
      <c r="AE474" s="133"/>
      <c r="AF474" s="128">
        <f t="shared" si="62"/>
        <v>52</v>
      </c>
      <c r="AG474" s="126"/>
      <c r="AH474" s="60"/>
      <c r="AI474" s="60"/>
      <c r="AJ474" s="83"/>
      <c r="AK474" s="83"/>
      <c r="AL474" s="83"/>
      <c r="AM474" s="83"/>
      <c r="AN474" s="83"/>
      <c r="AO474" s="60"/>
      <c r="AP474" s="60"/>
      <c r="AQ474" s="135"/>
      <c r="AR474" s="135"/>
      <c r="AS474" s="64"/>
      <c r="AT474" s="60"/>
      <c r="AU474" s="83"/>
      <c r="AV474" s="83"/>
      <c r="AW474" s="83">
        <f>AF474</f>
        <v>52</v>
      </c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  <c r="BS474" s="83"/>
      <c r="BT474" s="83"/>
      <c r="BU474" s="83"/>
      <c r="BV474" s="83"/>
      <c r="BW474" s="83"/>
      <c r="BX474" s="83"/>
      <c r="BY474" s="83"/>
      <c r="BZ474" s="83"/>
      <c r="CA474" s="83"/>
      <c r="CB474" s="83"/>
      <c r="CC474" s="83"/>
      <c r="CD474" s="83"/>
      <c r="CE474" s="83"/>
      <c r="CF474" s="83"/>
      <c r="CG474" s="83"/>
      <c r="CH474" s="83"/>
      <c r="CI474" s="83"/>
      <c r="CJ474" s="83"/>
      <c r="CK474" s="205"/>
      <c r="CL474" s="79" t="b">
        <f t="shared" si="64"/>
        <v>1</v>
      </c>
      <c r="CN474" s="389">
        <f t="shared" si="65"/>
        <v>1.25</v>
      </c>
    </row>
    <row r="475" spans="1:92" ht="10.5" customHeight="1">
      <c r="A475" s="363" t="s">
        <v>333</v>
      </c>
      <c r="B475" s="286" t="s">
        <v>332</v>
      </c>
      <c r="C475" s="184">
        <v>9</v>
      </c>
      <c r="D475" s="230" t="s">
        <v>86</v>
      </c>
      <c r="E475" s="355" t="s">
        <v>204</v>
      </c>
      <c r="F475" s="90">
        <v>30</v>
      </c>
      <c r="G475" s="90" t="s">
        <v>47</v>
      </c>
      <c r="H475" s="90"/>
      <c r="I475" s="90"/>
      <c r="J475" s="90"/>
      <c r="K475" s="90"/>
      <c r="L475" s="90"/>
      <c r="M475" s="90"/>
      <c r="N475" s="91"/>
      <c r="O475" s="91"/>
      <c r="P475" s="92"/>
      <c r="Q475" s="92"/>
      <c r="R475" s="91"/>
      <c r="S475" s="91"/>
      <c r="T475" s="91"/>
      <c r="U475" s="92"/>
      <c r="V475" s="64">
        <v>180</v>
      </c>
      <c r="W475" s="92"/>
      <c r="X475" s="92"/>
      <c r="Y475" s="92"/>
      <c r="Z475" s="91"/>
      <c r="AA475" s="91"/>
      <c r="AB475" s="92"/>
      <c r="AC475" s="91"/>
      <c r="AD475" s="91"/>
      <c r="AE475" s="133"/>
      <c r="AF475" s="128">
        <f t="shared" si="62"/>
        <v>180</v>
      </c>
      <c r="AG475" s="126"/>
      <c r="AH475" s="60"/>
      <c r="AI475" s="60"/>
      <c r="AJ475" s="83"/>
      <c r="AK475" s="83"/>
      <c r="AL475" s="83"/>
      <c r="AM475" s="83"/>
      <c r="AN475" s="83"/>
      <c r="AO475" s="83"/>
      <c r="AP475" s="60"/>
      <c r="AQ475" s="181"/>
      <c r="AR475" s="181"/>
      <c r="AS475" s="64"/>
      <c r="AT475" s="60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>
        <v>20</v>
      </c>
      <c r="BM475" s="83"/>
      <c r="BN475" s="83"/>
      <c r="BO475" s="83"/>
      <c r="BP475" s="83"/>
      <c r="BQ475" s="83"/>
      <c r="BR475" s="83"/>
      <c r="BS475" s="83"/>
      <c r="BT475" s="83"/>
      <c r="BU475" s="83"/>
      <c r="BV475" s="83"/>
      <c r="BW475" s="83"/>
      <c r="BX475" s="83"/>
      <c r="BY475" s="83"/>
      <c r="BZ475" s="83"/>
      <c r="CA475" s="83"/>
      <c r="CB475" s="83"/>
      <c r="CC475" s="83"/>
      <c r="CD475" s="83"/>
      <c r="CE475" s="83"/>
      <c r="CF475" s="83">
        <v>160</v>
      </c>
      <c r="CG475" s="83"/>
      <c r="CH475" s="83"/>
      <c r="CI475" s="83"/>
      <c r="CJ475" s="83"/>
      <c r="CK475" s="205"/>
      <c r="CL475" s="79" t="b">
        <f t="shared" si="64"/>
        <v>1</v>
      </c>
      <c r="CN475" s="389">
        <f t="shared" si="65"/>
        <v>0</v>
      </c>
    </row>
    <row r="476" spans="1:92" ht="10.5" customHeight="1">
      <c r="A476" s="363" t="s">
        <v>333</v>
      </c>
      <c r="B476" s="286" t="s">
        <v>332</v>
      </c>
      <c r="C476" s="184">
        <v>10</v>
      </c>
      <c r="D476" s="229" t="s">
        <v>265</v>
      </c>
      <c r="E476" s="355" t="s">
        <v>204</v>
      </c>
      <c r="F476" s="90">
        <v>30</v>
      </c>
      <c r="G476" s="90" t="s">
        <v>47</v>
      </c>
      <c r="H476" s="90"/>
      <c r="I476" s="90"/>
      <c r="J476" s="90"/>
      <c r="K476" s="90"/>
      <c r="L476" s="90"/>
      <c r="M476" s="90"/>
      <c r="N476" s="91"/>
      <c r="O476" s="91"/>
      <c r="P476" s="92"/>
      <c r="Q476" s="92"/>
      <c r="R476" s="91"/>
      <c r="S476" s="91"/>
      <c r="T476" s="91"/>
      <c r="U476" s="91"/>
      <c r="V476" s="166"/>
      <c r="W476" s="91"/>
      <c r="X476" s="91"/>
      <c r="Y476" s="91"/>
      <c r="Z476" s="91"/>
      <c r="AA476" s="92">
        <v>2</v>
      </c>
      <c r="AB476" s="92"/>
      <c r="AC476" s="64">
        <f>ROUND(F476/10*0.5*5,0)</f>
        <v>8</v>
      </c>
      <c r="AD476" s="91"/>
      <c r="AE476" s="133"/>
      <c r="AF476" s="128">
        <f t="shared" si="62"/>
        <v>10</v>
      </c>
      <c r="AG476" s="126"/>
      <c r="AH476" s="60"/>
      <c r="AI476" s="60"/>
      <c r="AJ476" s="83"/>
      <c r="AK476" s="83"/>
      <c r="AL476" s="83"/>
      <c r="AM476" s="83"/>
      <c r="AN476" s="83"/>
      <c r="AO476" s="83"/>
      <c r="AP476" s="60"/>
      <c r="AQ476" s="181"/>
      <c r="AR476" s="181"/>
      <c r="AS476" s="64"/>
      <c r="AT476" s="60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  <c r="BL476" s="83"/>
      <c r="BM476" s="83"/>
      <c r="BN476" s="83"/>
      <c r="BO476" s="83"/>
      <c r="BP476" s="83"/>
      <c r="BQ476" s="83"/>
      <c r="BR476" s="83"/>
      <c r="BS476" s="83"/>
      <c r="BT476" s="83"/>
      <c r="BU476" s="83"/>
      <c r="BV476" s="83"/>
      <c r="BW476" s="83"/>
      <c r="BX476" s="83"/>
      <c r="BY476" s="83"/>
      <c r="BZ476" s="83"/>
      <c r="CA476" s="83"/>
      <c r="CB476" s="83"/>
      <c r="CC476" s="83"/>
      <c r="CD476" s="83"/>
      <c r="CE476" s="83"/>
      <c r="CF476" s="83"/>
      <c r="CG476" s="71">
        <f>AF476</f>
        <v>10</v>
      </c>
      <c r="CH476" s="83"/>
      <c r="CI476" s="83"/>
      <c r="CJ476" s="83"/>
      <c r="CK476" s="205"/>
      <c r="CL476" s="79" t="b">
        <f t="shared" si="64"/>
        <v>1</v>
      </c>
      <c r="CN476" s="389">
        <f t="shared" si="65"/>
        <v>0</v>
      </c>
    </row>
    <row r="477" spans="1:92" s="280" customFormat="1" ht="10.5" customHeight="1">
      <c r="A477" s="363" t="s">
        <v>333</v>
      </c>
      <c r="B477" s="286" t="s">
        <v>332</v>
      </c>
      <c r="C477" s="218"/>
      <c r="D477" s="225"/>
      <c r="E477" s="352" t="s">
        <v>205</v>
      </c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405"/>
      <c r="AD477" s="80"/>
      <c r="AE477" s="124"/>
      <c r="AF477" s="127"/>
      <c r="AG477" s="276"/>
      <c r="AH477" s="277"/>
      <c r="AI477" s="277"/>
      <c r="AJ477" s="277"/>
      <c r="AK477" s="277"/>
      <c r="AL477" s="277"/>
      <c r="AM477" s="277"/>
      <c r="AN477" s="277"/>
      <c r="AO477" s="277"/>
      <c r="AP477" s="277"/>
      <c r="AQ477" s="277"/>
      <c r="AR477" s="277"/>
      <c r="AS477" s="277"/>
      <c r="AT477" s="277"/>
      <c r="AU477" s="277"/>
      <c r="AV477" s="277"/>
      <c r="AW477" s="277"/>
      <c r="AX477" s="277"/>
      <c r="AY477" s="277"/>
      <c r="AZ477" s="277"/>
      <c r="BA477" s="277"/>
      <c r="BB477" s="277"/>
      <c r="BC477" s="277"/>
      <c r="BD477" s="277"/>
      <c r="BE477" s="277"/>
      <c r="BF477" s="277"/>
      <c r="BG477" s="277"/>
      <c r="BH477" s="277"/>
      <c r="BI477" s="277"/>
      <c r="BJ477" s="277"/>
      <c r="BK477" s="277"/>
      <c r="BL477" s="277"/>
      <c r="BM477" s="277"/>
      <c r="BN477" s="277"/>
      <c r="BO477" s="277"/>
      <c r="BP477" s="277"/>
      <c r="BQ477" s="277"/>
      <c r="BR477" s="277"/>
      <c r="BS477" s="277"/>
      <c r="BT477" s="277"/>
      <c r="BU477" s="277"/>
      <c r="BV477" s="277"/>
      <c r="BW477" s="277"/>
      <c r="BX477" s="277"/>
      <c r="BY477" s="277"/>
      <c r="BZ477" s="277"/>
      <c r="CA477" s="277"/>
      <c r="CB477" s="277"/>
      <c r="CC477" s="277"/>
      <c r="CD477" s="277"/>
      <c r="CE477" s="277"/>
      <c r="CF477" s="277"/>
      <c r="CG477" s="277"/>
      <c r="CH477" s="277"/>
      <c r="CI477" s="277"/>
      <c r="CJ477" s="277"/>
      <c r="CK477" s="278"/>
      <c r="CL477" s="79" t="b">
        <f t="shared" si="64"/>
        <v>1</v>
      </c>
      <c r="CN477" s="389">
        <f t="shared" si="65"/>
        <v>0</v>
      </c>
    </row>
    <row r="478" spans="1:92" ht="10.5" customHeight="1">
      <c r="A478" s="363" t="s">
        <v>333</v>
      </c>
      <c r="B478" s="286" t="s">
        <v>332</v>
      </c>
      <c r="C478" s="349">
        <v>1</v>
      </c>
      <c r="D478" s="224" t="s">
        <v>362</v>
      </c>
      <c r="E478" s="353" t="s">
        <v>205</v>
      </c>
      <c r="F478" s="74">
        <v>10</v>
      </c>
      <c r="G478" s="90" t="s">
        <v>47</v>
      </c>
      <c r="H478" s="86">
        <v>16</v>
      </c>
      <c r="I478" s="86">
        <v>16</v>
      </c>
      <c r="J478" s="86">
        <v>20</v>
      </c>
      <c r="K478" s="86">
        <v>20</v>
      </c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61"/>
      <c r="X478" s="64">
        <f aca="true" t="shared" si="67" ref="X478:X483">0.1*F478</f>
        <v>1</v>
      </c>
      <c r="Y478" s="64"/>
      <c r="Z478" s="64">
        <f aca="true" t="shared" si="68" ref="Z478:Z483">0.3*F478</f>
        <v>3</v>
      </c>
      <c r="AA478" s="86"/>
      <c r="AB478" s="86"/>
      <c r="AC478" s="86"/>
      <c r="AD478" s="86"/>
      <c r="AE478" s="131"/>
      <c r="AF478" s="128">
        <f aca="true" t="shared" si="69" ref="AF478:AF524">SUM(I478,K478,M478:AE478)</f>
        <v>40</v>
      </c>
      <c r="AG478" s="174"/>
      <c r="AH478" s="64"/>
      <c r="AI478" s="64"/>
      <c r="AJ478" s="64"/>
      <c r="AK478" s="64"/>
      <c r="AL478" s="64"/>
      <c r="AM478" s="64"/>
      <c r="AN478" s="64"/>
      <c r="AO478" s="64"/>
      <c r="AP478" s="64"/>
      <c r="AQ478" s="126"/>
      <c r="AR478" s="126"/>
      <c r="AS478" s="83">
        <f>AF478</f>
        <v>40</v>
      </c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206"/>
      <c r="CL478" s="79" t="b">
        <f t="shared" si="64"/>
        <v>1</v>
      </c>
      <c r="CN478" s="389">
        <f t="shared" si="65"/>
        <v>1.125</v>
      </c>
    </row>
    <row r="479" spans="1:92" ht="10.5" customHeight="1">
      <c r="A479" s="363" t="s">
        <v>333</v>
      </c>
      <c r="B479" s="286" t="s">
        <v>332</v>
      </c>
      <c r="C479" s="349">
        <v>2</v>
      </c>
      <c r="D479" s="223" t="s">
        <v>357</v>
      </c>
      <c r="E479" s="353" t="s">
        <v>205</v>
      </c>
      <c r="F479" s="74">
        <v>10</v>
      </c>
      <c r="G479" s="90" t="s">
        <v>47</v>
      </c>
      <c r="H479" s="86">
        <v>16</v>
      </c>
      <c r="I479" s="86">
        <v>16</v>
      </c>
      <c r="J479" s="86">
        <v>20</v>
      </c>
      <c r="K479" s="86">
        <v>20</v>
      </c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61"/>
      <c r="X479" s="64">
        <f t="shared" si="67"/>
        <v>1</v>
      </c>
      <c r="Y479" s="64"/>
      <c r="Z479" s="64">
        <f t="shared" si="68"/>
        <v>3</v>
      </c>
      <c r="AA479" s="86"/>
      <c r="AB479" s="86"/>
      <c r="AC479" s="86"/>
      <c r="AD479" s="86"/>
      <c r="AE479" s="131"/>
      <c r="AF479" s="128">
        <f t="shared" si="69"/>
        <v>40</v>
      </c>
      <c r="AG479" s="126"/>
      <c r="AH479" s="60"/>
      <c r="AI479" s="60"/>
      <c r="AJ479" s="64"/>
      <c r="AK479" s="60"/>
      <c r="AL479" s="60"/>
      <c r="AM479" s="60"/>
      <c r="AN479" s="60"/>
      <c r="AO479" s="64"/>
      <c r="AP479" s="60"/>
      <c r="AQ479" s="126"/>
      <c r="AR479" s="126"/>
      <c r="AS479" s="64"/>
      <c r="AT479" s="60"/>
      <c r="AU479" s="60"/>
      <c r="AV479" s="60"/>
      <c r="AW479" s="60"/>
      <c r="AX479" s="64"/>
      <c r="AY479" s="60"/>
      <c r="AZ479" s="60"/>
      <c r="BA479" s="60"/>
      <c r="BB479" s="64"/>
      <c r="BC479" s="64"/>
      <c r="BD479" s="64"/>
      <c r="BE479" s="64"/>
      <c r="BF479" s="64"/>
      <c r="BG479" s="64"/>
      <c r="BH479" s="64"/>
      <c r="BI479" s="60"/>
      <c r="BJ479" s="60"/>
      <c r="BK479" s="64"/>
      <c r="BL479" s="60"/>
      <c r="BM479" s="64"/>
      <c r="BN479" s="64"/>
      <c r="BO479" s="60"/>
      <c r="BP479" s="60"/>
      <c r="BQ479" s="60"/>
      <c r="BR479" s="60">
        <f>AF479</f>
        <v>40</v>
      </c>
      <c r="BS479" s="60"/>
      <c r="BT479" s="60"/>
      <c r="BU479" s="60"/>
      <c r="BV479" s="60"/>
      <c r="BW479" s="64"/>
      <c r="BX479" s="64"/>
      <c r="BY479" s="64"/>
      <c r="BZ479" s="60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206"/>
      <c r="CL479" s="79" t="b">
        <f t="shared" si="64"/>
        <v>1</v>
      </c>
      <c r="CN479" s="389">
        <f t="shared" si="65"/>
        <v>1.125</v>
      </c>
    </row>
    <row r="480" spans="1:92" ht="10.5" customHeight="1">
      <c r="A480" s="363" t="s">
        <v>333</v>
      </c>
      <c r="B480" s="286" t="s">
        <v>332</v>
      </c>
      <c r="C480" s="349">
        <v>3</v>
      </c>
      <c r="D480" s="222" t="s">
        <v>209</v>
      </c>
      <c r="E480" s="353" t="s">
        <v>205</v>
      </c>
      <c r="F480" s="74">
        <v>10</v>
      </c>
      <c r="G480" s="90" t="s">
        <v>47</v>
      </c>
      <c r="H480" s="166">
        <v>16</v>
      </c>
      <c r="I480" s="166">
        <v>16</v>
      </c>
      <c r="J480" s="166">
        <v>20</v>
      </c>
      <c r="K480" s="166">
        <v>20</v>
      </c>
      <c r="L480" s="62"/>
      <c r="M480" s="62"/>
      <c r="N480" s="93"/>
      <c r="O480" s="93"/>
      <c r="P480" s="86"/>
      <c r="Q480" s="61"/>
      <c r="R480" s="61"/>
      <c r="S480" s="61"/>
      <c r="T480" s="61"/>
      <c r="U480" s="61"/>
      <c r="V480" s="61"/>
      <c r="W480" s="61"/>
      <c r="X480" s="64">
        <f t="shared" si="67"/>
        <v>1</v>
      </c>
      <c r="Y480" s="64"/>
      <c r="Z480" s="64">
        <f t="shared" si="68"/>
        <v>3</v>
      </c>
      <c r="AA480" s="86"/>
      <c r="AB480" s="86"/>
      <c r="AC480" s="86"/>
      <c r="AD480" s="86"/>
      <c r="AE480" s="131"/>
      <c r="AF480" s="128">
        <f t="shared" si="69"/>
        <v>40</v>
      </c>
      <c r="AG480" s="126"/>
      <c r="AH480" s="60"/>
      <c r="AI480" s="60"/>
      <c r="AJ480" s="64"/>
      <c r="AK480" s="60"/>
      <c r="AL480" s="60"/>
      <c r="AM480" s="60"/>
      <c r="AN480" s="60"/>
      <c r="AO480" s="64"/>
      <c r="AP480" s="60"/>
      <c r="AQ480" s="126"/>
      <c r="AR480" s="126"/>
      <c r="AS480" s="64"/>
      <c r="AT480" s="60"/>
      <c r="AU480" s="60"/>
      <c r="AV480" s="60"/>
      <c r="AW480" s="60"/>
      <c r="AX480" s="64"/>
      <c r="AY480" s="60"/>
      <c r="AZ480" s="60"/>
      <c r="BA480" s="60"/>
      <c r="BB480" s="64"/>
      <c r="BC480" s="64"/>
      <c r="BD480" s="64"/>
      <c r="BE480" s="64"/>
      <c r="BF480" s="64"/>
      <c r="BG480" s="64"/>
      <c r="BH480" s="64"/>
      <c r="BI480" s="60"/>
      <c r="BJ480" s="60"/>
      <c r="BK480" s="64"/>
      <c r="BL480" s="60"/>
      <c r="BM480" s="64"/>
      <c r="BN480" s="64"/>
      <c r="BO480" s="60"/>
      <c r="BP480" s="60"/>
      <c r="BQ480" s="60"/>
      <c r="BR480" s="60">
        <f>AF480</f>
        <v>40</v>
      </c>
      <c r="BS480" s="60"/>
      <c r="BT480" s="60"/>
      <c r="BU480" s="60"/>
      <c r="BV480" s="60"/>
      <c r="BW480" s="64"/>
      <c r="BX480" s="64"/>
      <c r="BY480" s="64"/>
      <c r="BZ480" s="60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206"/>
      <c r="CL480" s="79" t="b">
        <f t="shared" si="64"/>
        <v>1</v>
      </c>
      <c r="CN480" s="389">
        <f t="shared" si="65"/>
        <v>1.125</v>
      </c>
    </row>
    <row r="481" spans="1:92" ht="10.5" customHeight="1">
      <c r="A481" s="363" t="s">
        <v>333</v>
      </c>
      <c r="B481" s="286" t="s">
        <v>332</v>
      </c>
      <c r="C481" s="349">
        <v>4</v>
      </c>
      <c r="D481" s="222" t="s">
        <v>130</v>
      </c>
      <c r="E481" s="353" t="s">
        <v>205</v>
      </c>
      <c r="F481" s="74">
        <v>10</v>
      </c>
      <c r="G481" s="90" t="s">
        <v>47</v>
      </c>
      <c r="H481" s="166">
        <v>16</v>
      </c>
      <c r="I481" s="166">
        <v>16</v>
      </c>
      <c r="J481" s="166">
        <v>20</v>
      </c>
      <c r="K481" s="166">
        <v>20</v>
      </c>
      <c r="L481" s="62"/>
      <c r="M481" s="62"/>
      <c r="N481" s="93"/>
      <c r="O481" s="93"/>
      <c r="P481" s="86"/>
      <c r="Q481" s="61"/>
      <c r="R481" s="61"/>
      <c r="S481" s="61"/>
      <c r="T481" s="61"/>
      <c r="U481" s="61"/>
      <c r="V481" s="61"/>
      <c r="W481" s="61"/>
      <c r="X481" s="64">
        <f t="shared" si="67"/>
        <v>1</v>
      </c>
      <c r="Y481" s="64"/>
      <c r="Z481" s="64">
        <f t="shared" si="68"/>
        <v>3</v>
      </c>
      <c r="AA481" s="86"/>
      <c r="AB481" s="86"/>
      <c r="AC481" s="86"/>
      <c r="AD481" s="86"/>
      <c r="AE481" s="131"/>
      <c r="AF481" s="128">
        <f t="shared" si="69"/>
        <v>40</v>
      </c>
      <c r="AG481" s="126"/>
      <c r="AH481" s="60"/>
      <c r="AI481" s="60"/>
      <c r="AJ481" s="64"/>
      <c r="AK481" s="60"/>
      <c r="AL481" s="60"/>
      <c r="AM481" s="60"/>
      <c r="AN481" s="60"/>
      <c r="AO481" s="64"/>
      <c r="AP481" s="60">
        <f>AF481</f>
        <v>40</v>
      </c>
      <c r="AQ481" s="126"/>
      <c r="AR481" s="126"/>
      <c r="AS481" s="64"/>
      <c r="AT481" s="60"/>
      <c r="AU481" s="60"/>
      <c r="AV481" s="60"/>
      <c r="AW481" s="60"/>
      <c r="AX481" s="64"/>
      <c r="AY481" s="60"/>
      <c r="AZ481" s="60"/>
      <c r="BA481" s="60"/>
      <c r="BB481" s="64"/>
      <c r="BC481" s="64"/>
      <c r="BD481" s="64"/>
      <c r="BE481" s="64"/>
      <c r="BF481" s="64"/>
      <c r="BG481" s="64"/>
      <c r="BH481" s="64"/>
      <c r="BI481" s="60"/>
      <c r="BJ481" s="60"/>
      <c r="BK481" s="64"/>
      <c r="BL481" s="60"/>
      <c r="BM481" s="64"/>
      <c r="BN481" s="64"/>
      <c r="BO481" s="60"/>
      <c r="BP481" s="60"/>
      <c r="BQ481" s="60"/>
      <c r="BR481" s="60"/>
      <c r="BS481" s="60"/>
      <c r="BT481" s="60"/>
      <c r="BU481" s="60"/>
      <c r="BV481" s="60"/>
      <c r="BW481" s="64"/>
      <c r="BX481" s="64"/>
      <c r="BY481" s="64"/>
      <c r="BZ481" s="60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206"/>
      <c r="CL481" s="79" t="b">
        <f t="shared" si="64"/>
        <v>1</v>
      </c>
      <c r="CN481" s="389">
        <f t="shared" si="65"/>
        <v>1.125</v>
      </c>
    </row>
    <row r="482" spans="1:92" ht="10.5" customHeight="1">
      <c r="A482" s="363" t="s">
        <v>333</v>
      </c>
      <c r="B482" s="286" t="s">
        <v>332</v>
      </c>
      <c r="C482" s="349">
        <v>5</v>
      </c>
      <c r="D482" s="223" t="s">
        <v>354</v>
      </c>
      <c r="E482" s="353" t="s">
        <v>205</v>
      </c>
      <c r="F482" s="74">
        <v>10</v>
      </c>
      <c r="G482" s="90" t="s">
        <v>47</v>
      </c>
      <c r="H482" s="86">
        <v>16</v>
      </c>
      <c r="I482" s="86">
        <v>16</v>
      </c>
      <c r="J482" s="86">
        <v>20</v>
      </c>
      <c r="K482" s="86">
        <v>20</v>
      </c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61"/>
      <c r="X482" s="64">
        <f t="shared" si="67"/>
        <v>1</v>
      </c>
      <c r="Y482" s="64"/>
      <c r="Z482" s="64">
        <f t="shared" si="68"/>
        <v>3</v>
      </c>
      <c r="AA482" s="86"/>
      <c r="AB482" s="86"/>
      <c r="AC482" s="86"/>
      <c r="AD482" s="86"/>
      <c r="AE482" s="131"/>
      <c r="AF482" s="128">
        <f t="shared" si="69"/>
        <v>40</v>
      </c>
      <c r="AG482" s="126"/>
      <c r="AH482" s="60"/>
      <c r="AI482" s="60"/>
      <c r="AJ482" s="64"/>
      <c r="AK482" s="60"/>
      <c r="AL482" s="60"/>
      <c r="AM482" s="60"/>
      <c r="AN482" s="60"/>
      <c r="AO482" s="64"/>
      <c r="AP482" s="60"/>
      <c r="AQ482" s="126"/>
      <c r="AR482" s="126"/>
      <c r="AS482" s="64"/>
      <c r="AT482" s="60"/>
      <c r="AU482" s="60"/>
      <c r="AV482" s="60"/>
      <c r="AW482" s="60"/>
      <c r="AX482" s="64"/>
      <c r="AY482" s="60"/>
      <c r="AZ482" s="60"/>
      <c r="BA482" s="60"/>
      <c r="BB482" s="64"/>
      <c r="BC482" s="64"/>
      <c r="BD482" s="64"/>
      <c r="BE482" s="64"/>
      <c r="BF482" s="64"/>
      <c r="BG482" s="64"/>
      <c r="BH482" s="64"/>
      <c r="BI482" s="60">
        <v>40</v>
      </c>
      <c r="BJ482" s="60"/>
      <c r="BK482" s="64"/>
      <c r="BL482" s="60"/>
      <c r="BM482" s="64"/>
      <c r="BN482" s="64"/>
      <c r="BO482" s="60"/>
      <c r="BP482" s="60"/>
      <c r="BQ482" s="60"/>
      <c r="BR482" s="60"/>
      <c r="BS482" s="60"/>
      <c r="BT482" s="60"/>
      <c r="BU482" s="60"/>
      <c r="BV482" s="60"/>
      <c r="BW482" s="64"/>
      <c r="BX482" s="64"/>
      <c r="BY482" s="64"/>
      <c r="BZ482" s="60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206"/>
      <c r="CL482" s="79" t="b">
        <f t="shared" si="64"/>
        <v>1</v>
      </c>
      <c r="CN482" s="389">
        <f t="shared" si="65"/>
        <v>1.125</v>
      </c>
    </row>
    <row r="483" spans="1:92" ht="10.5" customHeight="1">
      <c r="A483" s="363" t="s">
        <v>333</v>
      </c>
      <c r="B483" s="286" t="s">
        <v>332</v>
      </c>
      <c r="C483" s="349">
        <v>6</v>
      </c>
      <c r="D483" s="222" t="s">
        <v>91</v>
      </c>
      <c r="E483" s="353" t="s">
        <v>205</v>
      </c>
      <c r="F483" s="74">
        <v>10</v>
      </c>
      <c r="G483" s="90" t="s">
        <v>47</v>
      </c>
      <c r="H483" s="86">
        <v>20</v>
      </c>
      <c r="I483" s="86">
        <v>20</v>
      </c>
      <c r="J483" s="86">
        <v>34</v>
      </c>
      <c r="K483" s="86">
        <v>34</v>
      </c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61"/>
      <c r="X483" s="64">
        <f t="shared" si="67"/>
        <v>1</v>
      </c>
      <c r="Y483" s="64"/>
      <c r="Z483" s="64">
        <f t="shared" si="68"/>
        <v>3</v>
      </c>
      <c r="AA483" s="86"/>
      <c r="AB483" s="86"/>
      <c r="AC483" s="86"/>
      <c r="AD483" s="86"/>
      <c r="AE483" s="131"/>
      <c r="AF483" s="128">
        <f t="shared" si="69"/>
        <v>58</v>
      </c>
      <c r="AG483" s="126"/>
      <c r="AH483" s="60"/>
      <c r="AI483" s="60"/>
      <c r="AJ483" s="64"/>
      <c r="AK483" s="60"/>
      <c r="AL483" s="60"/>
      <c r="AM483" s="60"/>
      <c r="AN483" s="60"/>
      <c r="AO483" s="64"/>
      <c r="AP483" s="60"/>
      <c r="AQ483" s="126"/>
      <c r="AR483" s="126"/>
      <c r="AS483" s="64"/>
      <c r="AT483" s="60">
        <f>AF483</f>
        <v>58</v>
      </c>
      <c r="AU483" s="60"/>
      <c r="AV483" s="60"/>
      <c r="AW483" s="60"/>
      <c r="AX483" s="64"/>
      <c r="AY483" s="60"/>
      <c r="AZ483" s="60"/>
      <c r="BA483" s="60"/>
      <c r="BB483" s="64"/>
      <c r="BC483" s="64"/>
      <c r="BD483" s="64"/>
      <c r="BE483" s="64"/>
      <c r="BF483" s="64"/>
      <c r="BG483" s="64"/>
      <c r="BH483" s="64"/>
      <c r="BI483" s="60"/>
      <c r="BJ483" s="60"/>
      <c r="BK483" s="64"/>
      <c r="BL483" s="60"/>
      <c r="BM483" s="64"/>
      <c r="BN483" s="64"/>
      <c r="BO483" s="60"/>
      <c r="BP483" s="60"/>
      <c r="BQ483" s="60"/>
      <c r="BR483" s="60"/>
      <c r="BS483" s="60"/>
      <c r="BT483" s="60"/>
      <c r="BU483" s="60"/>
      <c r="BV483" s="60"/>
      <c r="BW483" s="64"/>
      <c r="BX483" s="64"/>
      <c r="BY483" s="64"/>
      <c r="BZ483" s="60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206"/>
      <c r="CL483" s="79" t="b">
        <f t="shared" si="64"/>
        <v>1</v>
      </c>
      <c r="CN483" s="389">
        <f t="shared" si="65"/>
        <v>1.6875</v>
      </c>
    </row>
    <row r="484" spans="1:92" ht="10.5" customHeight="1">
      <c r="A484" s="363" t="s">
        <v>333</v>
      </c>
      <c r="B484" s="286" t="s">
        <v>332</v>
      </c>
      <c r="C484" s="349">
        <v>7</v>
      </c>
      <c r="D484" s="222" t="s">
        <v>107</v>
      </c>
      <c r="E484" s="353" t="s">
        <v>205</v>
      </c>
      <c r="F484" s="74">
        <v>10</v>
      </c>
      <c r="G484" s="90" t="s">
        <v>47</v>
      </c>
      <c r="H484" s="166">
        <v>16</v>
      </c>
      <c r="I484" s="166">
        <v>16</v>
      </c>
      <c r="J484" s="166">
        <v>20</v>
      </c>
      <c r="K484" s="166">
        <v>20</v>
      </c>
      <c r="L484" s="166"/>
      <c r="M484" s="166"/>
      <c r="N484" s="61"/>
      <c r="O484" s="61"/>
      <c r="P484" s="64"/>
      <c r="Q484" s="61"/>
      <c r="R484" s="61"/>
      <c r="S484" s="61"/>
      <c r="T484" s="61"/>
      <c r="U484" s="61"/>
      <c r="V484" s="61"/>
      <c r="W484" s="61"/>
      <c r="X484" s="64">
        <v>1.3</v>
      </c>
      <c r="Y484" s="64"/>
      <c r="Z484" s="64">
        <v>3</v>
      </c>
      <c r="AA484" s="61"/>
      <c r="AB484" s="61"/>
      <c r="AC484" s="61"/>
      <c r="AD484" s="61"/>
      <c r="AE484" s="125"/>
      <c r="AF484" s="128">
        <f t="shared" si="69"/>
        <v>40.3</v>
      </c>
      <c r="AG484" s="177"/>
      <c r="AH484" s="106"/>
      <c r="AI484" s="106"/>
      <c r="AJ484" s="64"/>
      <c r="AK484" s="104"/>
      <c r="AL484" s="106"/>
      <c r="AM484" s="106"/>
      <c r="AN484" s="106"/>
      <c r="AO484" s="64"/>
      <c r="AP484" s="60">
        <f>AF484</f>
        <v>40.3</v>
      </c>
      <c r="AQ484" s="126"/>
      <c r="AR484" s="126"/>
      <c r="AS484" s="64"/>
      <c r="AT484" s="106"/>
      <c r="AU484" s="106"/>
      <c r="AV484" s="106"/>
      <c r="AW484" s="106"/>
      <c r="AX484" s="64"/>
      <c r="AY484" s="106"/>
      <c r="AZ484" s="106"/>
      <c r="BA484" s="106"/>
      <c r="BB484" s="64"/>
      <c r="BC484" s="64"/>
      <c r="BD484" s="64"/>
      <c r="BE484" s="64"/>
      <c r="BF484" s="64"/>
      <c r="BG484" s="64"/>
      <c r="BH484" s="64"/>
      <c r="BI484" s="60"/>
      <c r="BJ484" s="106"/>
      <c r="BK484" s="64"/>
      <c r="BL484" s="106"/>
      <c r="BM484" s="64"/>
      <c r="BN484" s="64"/>
      <c r="BO484" s="106"/>
      <c r="BP484" s="106"/>
      <c r="BQ484" s="106"/>
      <c r="BR484" s="60"/>
      <c r="BS484" s="106"/>
      <c r="BT484" s="106"/>
      <c r="BU484" s="106"/>
      <c r="BV484" s="106"/>
      <c r="BW484" s="64"/>
      <c r="BX484" s="64"/>
      <c r="BY484" s="64"/>
      <c r="BZ484" s="106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206"/>
      <c r="CL484" s="79" t="b">
        <f t="shared" si="64"/>
        <v>1</v>
      </c>
      <c r="CN484" s="389">
        <f t="shared" si="65"/>
        <v>1.125</v>
      </c>
    </row>
    <row r="485" spans="1:92" ht="10.5" customHeight="1">
      <c r="A485" s="363" t="s">
        <v>333</v>
      </c>
      <c r="B485" s="286" t="s">
        <v>332</v>
      </c>
      <c r="C485" s="349">
        <v>8</v>
      </c>
      <c r="D485" s="230" t="s">
        <v>86</v>
      </c>
      <c r="E485" s="353" t="s">
        <v>205</v>
      </c>
      <c r="F485" s="74">
        <v>10</v>
      </c>
      <c r="G485" s="90" t="s">
        <v>47</v>
      </c>
      <c r="H485" s="166"/>
      <c r="I485" s="166"/>
      <c r="J485" s="166"/>
      <c r="K485" s="166"/>
      <c r="L485" s="166"/>
      <c r="M485" s="166"/>
      <c r="N485" s="61"/>
      <c r="O485" s="61"/>
      <c r="P485" s="64"/>
      <c r="Q485" s="61"/>
      <c r="R485" s="61"/>
      <c r="S485" s="61"/>
      <c r="T485" s="61"/>
      <c r="U485" s="64"/>
      <c r="V485" s="64">
        <v>70</v>
      </c>
      <c r="W485" s="64"/>
      <c r="X485" s="64"/>
      <c r="Y485" s="64"/>
      <c r="Z485" s="61"/>
      <c r="AA485" s="61"/>
      <c r="AB485" s="61"/>
      <c r="AC485" s="61"/>
      <c r="AD485" s="61"/>
      <c r="AE485" s="125"/>
      <c r="AF485" s="128">
        <f t="shared" si="69"/>
        <v>70</v>
      </c>
      <c r="AG485" s="177"/>
      <c r="AH485" s="106"/>
      <c r="AI485" s="106"/>
      <c r="AJ485" s="64"/>
      <c r="AK485" s="104"/>
      <c r="AL485" s="106"/>
      <c r="AM485" s="106"/>
      <c r="AN485" s="106"/>
      <c r="AO485" s="64"/>
      <c r="AP485" s="60"/>
      <c r="AQ485" s="126"/>
      <c r="AR485" s="126"/>
      <c r="AS485" s="64"/>
      <c r="AT485" s="106"/>
      <c r="AU485" s="106"/>
      <c r="AV485" s="106"/>
      <c r="AW485" s="106"/>
      <c r="AX485" s="64"/>
      <c r="AY485" s="106"/>
      <c r="AZ485" s="106"/>
      <c r="BA485" s="106"/>
      <c r="BB485" s="64"/>
      <c r="BC485" s="64"/>
      <c r="BD485" s="64"/>
      <c r="BE485" s="64"/>
      <c r="BF485" s="64"/>
      <c r="BG485" s="64"/>
      <c r="BH485" s="64"/>
      <c r="BI485" s="60"/>
      <c r="BJ485" s="106"/>
      <c r="BK485" s="64"/>
      <c r="BL485" s="106"/>
      <c r="BM485" s="64"/>
      <c r="BN485" s="64"/>
      <c r="BO485" s="106"/>
      <c r="BP485" s="106"/>
      <c r="BQ485" s="106"/>
      <c r="BR485" s="60">
        <v>10</v>
      </c>
      <c r="BS485" s="106"/>
      <c r="BT485" s="106">
        <v>10</v>
      </c>
      <c r="BU485" s="106"/>
      <c r="BV485" s="106"/>
      <c r="BW485" s="64"/>
      <c r="BX485" s="64"/>
      <c r="BY485" s="64"/>
      <c r="BZ485" s="106"/>
      <c r="CA485" s="64"/>
      <c r="CB485" s="64"/>
      <c r="CC485" s="64"/>
      <c r="CD485" s="64"/>
      <c r="CE485" s="64"/>
      <c r="CF485" s="64">
        <v>50</v>
      </c>
      <c r="CG485" s="64"/>
      <c r="CH485" s="64"/>
      <c r="CI485" s="64"/>
      <c r="CJ485" s="64"/>
      <c r="CK485" s="206"/>
      <c r="CL485" s="79" t="b">
        <f t="shared" si="64"/>
        <v>1</v>
      </c>
      <c r="CN485" s="389">
        <f t="shared" si="65"/>
        <v>0</v>
      </c>
    </row>
    <row r="486" spans="1:92" ht="10.5" customHeight="1">
      <c r="A486" s="363" t="s">
        <v>333</v>
      </c>
      <c r="B486" s="286" t="s">
        <v>332</v>
      </c>
      <c r="C486" s="349">
        <v>9</v>
      </c>
      <c r="D486" s="222" t="s">
        <v>265</v>
      </c>
      <c r="E486" s="353" t="s">
        <v>205</v>
      </c>
      <c r="F486" s="74">
        <v>10</v>
      </c>
      <c r="G486" s="90" t="s">
        <v>47</v>
      </c>
      <c r="H486" s="166"/>
      <c r="I486" s="166"/>
      <c r="J486" s="166"/>
      <c r="K486" s="166"/>
      <c r="L486" s="166"/>
      <c r="M486" s="166"/>
      <c r="N486" s="61"/>
      <c r="O486" s="61"/>
      <c r="P486" s="64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4">
        <v>2</v>
      </c>
      <c r="AB486" s="64"/>
      <c r="AC486" s="64">
        <f>ROUND(F486/10*0.5*5,0)</f>
        <v>3</v>
      </c>
      <c r="AD486" s="61"/>
      <c r="AE486" s="125"/>
      <c r="AF486" s="128">
        <f t="shared" si="69"/>
        <v>5</v>
      </c>
      <c r="AG486" s="177"/>
      <c r="AH486" s="106"/>
      <c r="AI486" s="106"/>
      <c r="AJ486" s="64"/>
      <c r="AK486" s="104"/>
      <c r="AL486" s="106"/>
      <c r="AM486" s="106"/>
      <c r="AN486" s="106"/>
      <c r="AO486" s="64"/>
      <c r="AP486" s="60"/>
      <c r="AQ486" s="126"/>
      <c r="AR486" s="126"/>
      <c r="AS486" s="64"/>
      <c r="AT486" s="106"/>
      <c r="AU486" s="106"/>
      <c r="AV486" s="106"/>
      <c r="AW486" s="106"/>
      <c r="AX486" s="64"/>
      <c r="AY486" s="106"/>
      <c r="AZ486" s="106"/>
      <c r="BA486" s="106"/>
      <c r="BB486" s="64"/>
      <c r="BC486" s="64"/>
      <c r="BD486" s="64"/>
      <c r="BE486" s="64"/>
      <c r="BF486" s="64"/>
      <c r="BG486" s="64"/>
      <c r="BH486" s="64"/>
      <c r="BI486" s="60"/>
      <c r="BJ486" s="106"/>
      <c r="BK486" s="64"/>
      <c r="BL486" s="106"/>
      <c r="BM486" s="64"/>
      <c r="BN486" s="64"/>
      <c r="BO486" s="106"/>
      <c r="BP486" s="106"/>
      <c r="BQ486" s="106"/>
      <c r="BR486" s="60"/>
      <c r="BS486" s="106"/>
      <c r="BT486" s="106"/>
      <c r="BU486" s="106"/>
      <c r="BV486" s="106"/>
      <c r="BW486" s="64"/>
      <c r="BX486" s="64"/>
      <c r="BY486" s="64"/>
      <c r="BZ486" s="106"/>
      <c r="CA486" s="64"/>
      <c r="CB486" s="64"/>
      <c r="CC486" s="64"/>
      <c r="CD486" s="64"/>
      <c r="CE486" s="64"/>
      <c r="CF486" s="64"/>
      <c r="CG486" s="71">
        <f>AF486</f>
        <v>5</v>
      </c>
      <c r="CH486" s="64"/>
      <c r="CI486" s="64"/>
      <c r="CJ486" s="64"/>
      <c r="CK486" s="206"/>
      <c r="CL486" s="79" t="b">
        <f t="shared" si="64"/>
        <v>1</v>
      </c>
      <c r="CN486" s="389">
        <f t="shared" si="65"/>
        <v>0</v>
      </c>
    </row>
    <row r="487" spans="1:92" s="280" customFormat="1" ht="10.5" customHeight="1">
      <c r="A487" s="363" t="s">
        <v>333</v>
      </c>
      <c r="B487" s="286" t="s">
        <v>332</v>
      </c>
      <c r="C487" s="218"/>
      <c r="D487" s="225"/>
      <c r="E487" s="352" t="s">
        <v>217</v>
      </c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405"/>
      <c r="AD487" s="80"/>
      <c r="AE487" s="124"/>
      <c r="AF487" s="127"/>
      <c r="AG487" s="276"/>
      <c r="AH487" s="277"/>
      <c r="AI487" s="277"/>
      <c r="AJ487" s="277"/>
      <c r="AK487" s="277"/>
      <c r="AL487" s="277"/>
      <c r="AM487" s="277"/>
      <c r="AN487" s="277"/>
      <c r="AO487" s="277"/>
      <c r="AP487" s="277"/>
      <c r="AQ487" s="277"/>
      <c r="AR487" s="277"/>
      <c r="AS487" s="277"/>
      <c r="AT487" s="277"/>
      <c r="AU487" s="277"/>
      <c r="AV487" s="277"/>
      <c r="AW487" s="277"/>
      <c r="AX487" s="277"/>
      <c r="AY487" s="277"/>
      <c r="AZ487" s="277"/>
      <c r="BA487" s="277"/>
      <c r="BB487" s="277"/>
      <c r="BC487" s="277"/>
      <c r="BD487" s="277"/>
      <c r="BE487" s="277"/>
      <c r="BF487" s="277"/>
      <c r="BG487" s="277"/>
      <c r="BH487" s="277"/>
      <c r="BI487" s="277"/>
      <c r="BJ487" s="277"/>
      <c r="BK487" s="277"/>
      <c r="BL487" s="277"/>
      <c r="BM487" s="277"/>
      <c r="BN487" s="277"/>
      <c r="BO487" s="277"/>
      <c r="BP487" s="277"/>
      <c r="BQ487" s="277"/>
      <c r="BR487" s="277"/>
      <c r="BS487" s="277"/>
      <c r="BT487" s="277"/>
      <c r="BU487" s="277"/>
      <c r="BV487" s="277"/>
      <c r="BW487" s="277"/>
      <c r="BX487" s="277"/>
      <c r="BY487" s="277"/>
      <c r="BZ487" s="277"/>
      <c r="CA487" s="277"/>
      <c r="CB487" s="277"/>
      <c r="CC487" s="277"/>
      <c r="CD487" s="277"/>
      <c r="CE487" s="277"/>
      <c r="CF487" s="277"/>
      <c r="CG487" s="277"/>
      <c r="CH487" s="277"/>
      <c r="CI487" s="277"/>
      <c r="CJ487" s="277"/>
      <c r="CK487" s="278"/>
      <c r="CL487" s="79" t="b">
        <f t="shared" si="64"/>
        <v>1</v>
      </c>
      <c r="CN487" s="389">
        <f t="shared" si="65"/>
        <v>0</v>
      </c>
    </row>
    <row r="488" spans="1:92" ht="10.5" customHeight="1">
      <c r="A488" s="363" t="s">
        <v>333</v>
      </c>
      <c r="B488" s="286" t="s">
        <v>332</v>
      </c>
      <c r="C488" s="164">
        <v>1</v>
      </c>
      <c r="D488" s="229" t="s">
        <v>212</v>
      </c>
      <c r="E488" s="355" t="s">
        <v>217</v>
      </c>
      <c r="F488" s="90">
        <v>10</v>
      </c>
      <c r="G488" s="90" t="s">
        <v>47</v>
      </c>
      <c r="H488" s="90">
        <v>28</v>
      </c>
      <c r="I488" s="90">
        <v>28</v>
      </c>
      <c r="J488" s="90">
        <v>32</v>
      </c>
      <c r="K488" s="90">
        <v>32</v>
      </c>
      <c r="L488" s="90"/>
      <c r="M488" s="90"/>
      <c r="N488" s="91"/>
      <c r="O488" s="91"/>
      <c r="P488" s="92"/>
      <c r="Q488" s="91"/>
      <c r="R488" s="91"/>
      <c r="S488" s="91"/>
      <c r="T488" s="91"/>
      <c r="U488" s="91"/>
      <c r="V488" s="91"/>
      <c r="W488" s="91"/>
      <c r="X488" s="92">
        <v>1</v>
      </c>
      <c r="Y488" s="92"/>
      <c r="Z488" s="92">
        <v>3</v>
      </c>
      <c r="AA488" s="91"/>
      <c r="AB488" s="91"/>
      <c r="AC488" s="91"/>
      <c r="AD488" s="91"/>
      <c r="AE488" s="133"/>
      <c r="AF488" s="128">
        <f>SUM(I488,K488,M488:AE488)</f>
        <v>64</v>
      </c>
      <c r="AG488" s="174"/>
      <c r="AH488" s="64"/>
      <c r="AI488" s="64"/>
      <c r="AJ488" s="64"/>
      <c r="AK488" s="64"/>
      <c r="AL488" s="64"/>
      <c r="AM488" s="64"/>
      <c r="AN488" s="64"/>
      <c r="AO488" s="64"/>
      <c r="AP488" s="64"/>
      <c r="AQ488" s="174"/>
      <c r="AR488" s="174"/>
      <c r="AS488" s="83">
        <f>AF488</f>
        <v>64</v>
      </c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206"/>
      <c r="CL488" s="79" t="b">
        <f t="shared" si="64"/>
        <v>1</v>
      </c>
      <c r="CN488" s="389">
        <f t="shared" si="65"/>
        <v>1.875</v>
      </c>
    </row>
    <row r="489" spans="1:92" ht="10.5" customHeight="1">
      <c r="A489" s="363" t="s">
        <v>333</v>
      </c>
      <c r="B489" s="286" t="s">
        <v>332</v>
      </c>
      <c r="C489" s="164">
        <v>2</v>
      </c>
      <c r="D489" s="229" t="s">
        <v>213</v>
      </c>
      <c r="E489" s="355" t="s">
        <v>217</v>
      </c>
      <c r="F489" s="90">
        <v>10</v>
      </c>
      <c r="G489" s="90" t="s">
        <v>47</v>
      </c>
      <c r="H489" s="90">
        <v>16</v>
      </c>
      <c r="I489" s="90">
        <v>16</v>
      </c>
      <c r="J489" s="90">
        <v>24</v>
      </c>
      <c r="K489" s="90">
        <v>24</v>
      </c>
      <c r="L489" s="90"/>
      <c r="M489" s="90"/>
      <c r="N489" s="91"/>
      <c r="O489" s="91"/>
      <c r="P489" s="92"/>
      <c r="Q489" s="91"/>
      <c r="R489" s="91"/>
      <c r="S489" s="91"/>
      <c r="T489" s="91"/>
      <c r="U489" s="91"/>
      <c r="V489" s="91"/>
      <c r="W489" s="91"/>
      <c r="X489" s="92">
        <v>1</v>
      </c>
      <c r="Y489" s="92"/>
      <c r="Z489" s="92">
        <v>3</v>
      </c>
      <c r="AA489" s="91"/>
      <c r="AB489" s="91"/>
      <c r="AC489" s="91"/>
      <c r="AD489" s="91"/>
      <c r="AE489" s="133"/>
      <c r="AF489" s="128">
        <f t="shared" si="69"/>
        <v>44</v>
      </c>
      <c r="AG489" s="174"/>
      <c r="AH489" s="64"/>
      <c r="AI489" s="64"/>
      <c r="AJ489" s="64"/>
      <c r="AK489" s="64"/>
      <c r="AL489" s="64"/>
      <c r="AM489" s="64"/>
      <c r="AN489" s="64"/>
      <c r="AO489" s="64"/>
      <c r="AP489" s="64"/>
      <c r="AQ489" s="174"/>
      <c r="AR489" s="17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>
        <f>AF489</f>
        <v>44</v>
      </c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206"/>
      <c r="CL489" s="79" t="b">
        <f t="shared" si="64"/>
        <v>1</v>
      </c>
      <c r="CN489" s="389">
        <f t="shared" si="65"/>
        <v>1.25</v>
      </c>
    </row>
    <row r="490" spans="1:92" ht="10.5" customHeight="1">
      <c r="A490" s="363" t="s">
        <v>333</v>
      </c>
      <c r="B490" s="286" t="s">
        <v>332</v>
      </c>
      <c r="C490" s="164">
        <v>3</v>
      </c>
      <c r="D490" s="318" t="s">
        <v>305</v>
      </c>
      <c r="E490" s="355" t="s">
        <v>217</v>
      </c>
      <c r="F490" s="90">
        <v>10</v>
      </c>
      <c r="G490" s="90" t="s">
        <v>47</v>
      </c>
      <c r="H490" s="90">
        <v>16</v>
      </c>
      <c r="I490" s="90">
        <v>16</v>
      </c>
      <c r="J490" s="90">
        <v>24</v>
      </c>
      <c r="K490" s="90">
        <v>24</v>
      </c>
      <c r="L490" s="90"/>
      <c r="M490" s="90"/>
      <c r="N490" s="91"/>
      <c r="O490" s="91"/>
      <c r="P490" s="92"/>
      <c r="Q490" s="91"/>
      <c r="R490" s="91"/>
      <c r="S490" s="91"/>
      <c r="T490" s="91"/>
      <c r="U490" s="91"/>
      <c r="V490" s="91"/>
      <c r="W490" s="91"/>
      <c r="X490" s="92">
        <v>1</v>
      </c>
      <c r="Y490" s="92"/>
      <c r="Z490" s="92">
        <v>3</v>
      </c>
      <c r="AA490" s="91"/>
      <c r="AB490" s="91"/>
      <c r="AC490" s="91"/>
      <c r="AD490" s="91"/>
      <c r="AE490" s="133"/>
      <c r="AF490" s="128">
        <f t="shared" si="69"/>
        <v>44</v>
      </c>
      <c r="AG490" s="174"/>
      <c r="AH490" s="64"/>
      <c r="AI490" s="64"/>
      <c r="AJ490" s="64"/>
      <c r="AK490" s="64"/>
      <c r="AL490" s="64"/>
      <c r="AM490" s="64"/>
      <c r="AN490" s="64"/>
      <c r="AO490" s="64"/>
      <c r="AP490" s="64"/>
      <c r="AQ490" s="174"/>
      <c r="AR490" s="17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>
        <f>AF490</f>
        <v>44</v>
      </c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206"/>
      <c r="CL490" s="79" t="b">
        <f t="shared" si="64"/>
        <v>1</v>
      </c>
      <c r="CN490" s="389">
        <f t="shared" si="65"/>
        <v>1.25</v>
      </c>
    </row>
    <row r="491" spans="1:92" ht="10.5" customHeight="1">
      <c r="A491" s="363" t="s">
        <v>333</v>
      </c>
      <c r="B491" s="286" t="s">
        <v>332</v>
      </c>
      <c r="C491" s="164">
        <v>4</v>
      </c>
      <c r="D491" s="229" t="s">
        <v>215</v>
      </c>
      <c r="E491" s="355" t="s">
        <v>217</v>
      </c>
      <c r="F491" s="90">
        <v>10</v>
      </c>
      <c r="G491" s="90" t="s">
        <v>47</v>
      </c>
      <c r="H491" s="90">
        <v>30</v>
      </c>
      <c r="I491" s="90">
        <v>30</v>
      </c>
      <c r="J491" s="90">
        <v>40</v>
      </c>
      <c r="K491" s="90">
        <v>40</v>
      </c>
      <c r="L491" s="90"/>
      <c r="M491" s="90"/>
      <c r="N491" s="91"/>
      <c r="O491" s="91"/>
      <c r="P491" s="92"/>
      <c r="Q491" s="91"/>
      <c r="R491" s="91"/>
      <c r="S491" s="91"/>
      <c r="T491" s="91"/>
      <c r="U491" s="91"/>
      <c r="V491" s="91"/>
      <c r="W491" s="91"/>
      <c r="X491" s="92">
        <v>1</v>
      </c>
      <c r="Y491" s="92"/>
      <c r="Z491" s="92">
        <v>3</v>
      </c>
      <c r="AA491" s="91"/>
      <c r="AB491" s="91"/>
      <c r="AC491" s="91"/>
      <c r="AD491" s="91"/>
      <c r="AE491" s="133"/>
      <c r="AF491" s="128">
        <f t="shared" si="69"/>
        <v>74</v>
      </c>
      <c r="AG491" s="174"/>
      <c r="AH491" s="64"/>
      <c r="AI491" s="64"/>
      <c r="AJ491" s="64"/>
      <c r="AK491" s="64"/>
      <c r="AL491" s="64"/>
      <c r="AM491" s="64"/>
      <c r="AN491" s="64"/>
      <c r="AO491" s="64"/>
      <c r="AP491" s="64"/>
      <c r="AQ491" s="174"/>
      <c r="AR491" s="174"/>
      <c r="AS491" s="83">
        <f>AF491</f>
        <v>74</v>
      </c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206"/>
      <c r="CL491" s="79" t="b">
        <f t="shared" si="64"/>
        <v>1</v>
      </c>
      <c r="CN491" s="389">
        <f t="shared" si="65"/>
        <v>2.1875</v>
      </c>
    </row>
    <row r="492" spans="1:92" ht="10.5" customHeight="1">
      <c r="A492" s="363" t="s">
        <v>333</v>
      </c>
      <c r="B492" s="286" t="s">
        <v>332</v>
      </c>
      <c r="C492" s="164">
        <v>5</v>
      </c>
      <c r="D492" s="230" t="s">
        <v>308</v>
      </c>
      <c r="E492" s="355" t="s">
        <v>217</v>
      </c>
      <c r="F492" s="90">
        <v>10</v>
      </c>
      <c r="G492" s="90" t="s">
        <v>47</v>
      </c>
      <c r="H492" s="90">
        <v>22</v>
      </c>
      <c r="I492" s="90">
        <v>22</v>
      </c>
      <c r="J492" s="90">
        <v>32</v>
      </c>
      <c r="K492" s="90">
        <v>32</v>
      </c>
      <c r="L492" s="90"/>
      <c r="M492" s="90"/>
      <c r="N492" s="90"/>
      <c r="O492" s="91"/>
      <c r="P492" s="92"/>
      <c r="Q492" s="92"/>
      <c r="R492" s="92"/>
      <c r="S492" s="92"/>
      <c r="T492" s="91"/>
      <c r="U492" s="91"/>
      <c r="V492" s="91"/>
      <c r="W492" s="91"/>
      <c r="X492" s="92">
        <v>1</v>
      </c>
      <c r="Y492" s="92"/>
      <c r="Z492" s="92">
        <v>3</v>
      </c>
      <c r="AA492" s="91"/>
      <c r="AB492" s="91"/>
      <c r="AC492" s="91"/>
      <c r="AD492" s="91"/>
      <c r="AE492" s="133"/>
      <c r="AF492" s="128">
        <f>SUM(I492,K492,M492:AE492)</f>
        <v>58</v>
      </c>
      <c r="AG492" s="174"/>
      <c r="AH492" s="64"/>
      <c r="AI492" s="64"/>
      <c r="AJ492" s="64"/>
      <c r="AK492" s="64"/>
      <c r="AL492" s="64"/>
      <c r="AM492" s="64"/>
      <c r="AN492" s="64"/>
      <c r="AO492" s="64"/>
      <c r="AP492" s="64"/>
      <c r="AQ492" s="174"/>
      <c r="AR492" s="17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>
        <f>AF492</f>
        <v>58</v>
      </c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206"/>
      <c r="CL492" s="79" t="b">
        <f t="shared" si="64"/>
        <v>1</v>
      </c>
      <c r="CN492" s="389">
        <f t="shared" si="65"/>
        <v>1.6875</v>
      </c>
    </row>
    <row r="493" spans="1:92" ht="10.5" customHeight="1">
      <c r="A493" s="363" t="s">
        <v>333</v>
      </c>
      <c r="B493" s="286" t="s">
        <v>332</v>
      </c>
      <c r="C493" s="164">
        <v>6</v>
      </c>
      <c r="D493" s="229" t="s">
        <v>216</v>
      </c>
      <c r="E493" s="355" t="s">
        <v>217</v>
      </c>
      <c r="F493" s="90">
        <v>10</v>
      </c>
      <c r="G493" s="90" t="s">
        <v>47</v>
      </c>
      <c r="H493" s="90">
        <v>32</v>
      </c>
      <c r="I493" s="90">
        <v>32</v>
      </c>
      <c r="J493" s="90">
        <v>40</v>
      </c>
      <c r="K493" s="90">
        <v>40</v>
      </c>
      <c r="L493" s="90"/>
      <c r="M493" s="90"/>
      <c r="N493" s="90"/>
      <c r="O493" s="92"/>
      <c r="P493" s="92"/>
      <c r="Q493" s="92"/>
      <c r="R493" s="92"/>
      <c r="S493" s="92"/>
      <c r="T493" s="91"/>
      <c r="U493" s="91"/>
      <c r="V493" s="91"/>
      <c r="W493" s="91"/>
      <c r="X493" s="92">
        <v>1</v>
      </c>
      <c r="Y493" s="92"/>
      <c r="Z493" s="92">
        <v>3</v>
      </c>
      <c r="AA493" s="91"/>
      <c r="AB493" s="91"/>
      <c r="AC493" s="91"/>
      <c r="AD493" s="91"/>
      <c r="AE493" s="133"/>
      <c r="AF493" s="128">
        <f t="shared" si="69"/>
        <v>76</v>
      </c>
      <c r="AG493" s="174"/>
      <c r="AH493" s="64"/>
      <c r="AI493" s="64"/>
      <c r="AJ493" s="64"/>
      <c r="AK493" s="64"/>
      <c r="AL493" s="64"/>
      <c r="AM493" s="64"/>
      <c r="AN493" s="64"/>
      <c r="AO493" s="60"/>
      <c r="AP493" s="64"/>
      <c r="AQ493" s="174"/>
      <c r="AR493" s="17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>
        <f>AF493</f>
        <v>76</v>
      </c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206"/>
      <c r="CL493" s="79" t="b">
        <f t="shared" si="64"/>
        <v>1</v>
      </c>
      <c r="CN493" s="389">
        <f t="shared" si="65"/>
        <v>2.25</v>
      </c>
    </row>
    <row r="494" spans="1:92" ht="10.5" customHeight="1">
      <c r="A494" s="363" t="s">
        <v>333</v>
      </c>
      <c r="B494" s="286" t="s">
        <v>332</v>
      </c>
      <c r="C494" s="164">
        <v>7</v>
      </c>
      <c r="D494" s="230" t="s">
        <v>86</v>
      </c>
      <c r="E494" s="355" t="s">
        <v>217</v>
      </c>
      <c r="F494" s="90">
        <v>10</v>
      </c>
      <c r="G494" s="90" t="s">
        <v>47</v>
      </c>
      <c r="H494" s="90"/>
      <c r="I494" s="90"/>
      <c r="J494" s="90"/>
      <c r="K494" s="90"/>
      <c r="L494" s="90"/>
      <c r="M494" s="90"/>
      <c r="N494" s="91"/>
      <c r="O494" s="91"/>
      <c r="P494" s="92"/>
      <c r="Q494" s="92"/>
      <c r="R494" s="91"/>
      <c r="S494" s="91"/>
      <c r="T494" s="91"/>
      <c r="U494" s="92"/>
      <c r="V494" s="64"/>
      <c r="W494" s="92">
        <v>70</v>
      </c>
      <c r="X494" s="92"/>
      <c r="Y494" s="92"/>
      <c r="Z494" s="91"/>
      <c r="AA494" s="91"/>
      <c r="AB494" s="92"/>
      <c r="AC494" s="91"/>
      <c r="AD494" s="91"/>
      <c r="AE494" s="133"/>
      <c r="AF494" s="128">
        <f t="shared" si="69"/>
        <v>70</v>
      </c>
      <c r="AG494" s="174"/>
      <c r="AH494" s="64"/>
      <c r="AI494" s="64"/>
      <c r="AJ494" s="64"/>
      <c r="AK494" s="64"/>
      <c r="AL494" s="64"/>
      <c r="AM494" s="64"/>
      <c r="AN494" s="64"/>
      <c r="AO494" s="64"/>
      <c r="AP494" s="64"/>
      <c r="AQ494" s="174"/>
      <c r="AR494" s="174"/>
      <c r="AS494" s="64">
        <v>20</v>
      </c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>
        <v>50</v>
      </c>
      <c r="CG494" s="64"/>
      <c r="CH494" s="64"/>
      <c r="CI494" s="64"/>
      <c r="CJ494" s="64"/>
      <c r="CK494" s="206"/>
      <c r="CL494" s="79" t="b">
        <f t="shared" si="64"/>
        <v>1</v>
      </c>
      <c r="CN494" s="389">
        <f t="shared" si="65"/>
        <v>0</v>
      </c>
    </row>
    <row r="495" spans="1:92" ht="10.5" customHeight="1">
      <c r="A495" s="363" t="s">
        <v>333</v>
      </c>
      <c r="B495" s="286" t="s">
        <v>332</v>
      </c>
      <c r="C495" s="164">
        <v>8</v>
      </c>
      <c r="D495" s="222" t="s">
        <v>265</v>
      </c>
      <c r="E495" s="355" t="s">
        <v>217</v>
      </c>
      <c r="F495" s="90">
        <v>10</v>
      </c>
      <c r="G495" s="90" t="s">
        <v>47</v>
      </c>
      <c r="H495" s="90"/>
      <c r="I495" s="90"/>
      <c r="J495" s="90"/>
      <c r="K495" s="90"/>
      <c r="L495" s="90"/>
      <c r="M495" s="90"/>
      <c r="N495" s="91"/>
      <c r="O495" s="91"/>
      <c r="P495" s="92"/>
      <c r="Q495" s="92"/>
      <c r="R495" s="91"/>
      <c r="S495" s="91"/>
      <c r="T495" s="91"/>
      <c r="U495" s="91"/>
      <c r="V495" s="166"/>
      <c r="W495" s="91"/>
      <c r="X495" s="91"/>
      <c r="Y495" s="91"/>
      <c r="Z495" s="91"/>
      <c r="AA495" s="64">
        <v>2</v>
      </c>
      <c r="AB495" s="64"/>
      <c r="AC495" s="64">
        <f>ROUND(F495/10*0.5*5,0)</f>
        <v>3</v>
      </c>
      <c r="AD495" s="103"/>
      <c r="AE495" s="138"/>
      <c r="AF495" s="128">
        <f t="shared" si="69"/>
        <v>5</v>
      </c>
      <c r="AG495" s="174"/>
      <c r="AH495" s="64"/>
      <c r="AI495" s="64"/>
      <c r="AJ495" s="64"/>
      <c r="AK495" s="64"/>
      <c r="AL495" s="64"/>
      <c r="AM495" s="64"/>
      <c r="AN495" s="64"/>
      <c r="AO495" s="64"/>
      <c r="AP495" s="64"/>
      <c r="AQ495" s="174"/>
      <c r="AR495" s="17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71">
        <f>AF495</f>
        <v>5</v>
      </c>
      <c r="CH495" s="64"/>
      <c r="CI495" s="64"/>
      <c r="CJ495" s="64"/>
      <c r="CK495" s="206"/>
      <c r="CL495" s="79" t="b">
        <f t="shared" si="64"/>
        <v>1</v>
      </c>
      <c r="CN495" s="389">
        <f t="shared" si="65"/>
        <v>0</v>
      </c>
    </row>
    <row r="496" spans="1:92" s="280" customFormat="1" ht="10.5" customHeight="1">
      <c r="A496" s="363" t="s">
        <v>333</v>
      </c>
      <c r="B496" s="286" t="s">
        <v>332</v>
      </c>
      <c r="C496" s="218"/>
      <c r="D496" s="225"/>
      <c r="E496" s="352" t="s">
        <v>221</v>
      </c>
      <c r="F496" s="81"/>
      <c r="G496" s="81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405"/>
      <c r="AD496" s="80"/>
      <c r="AE496" s="124"/>
      <c r="AF496" s="127"/>
      <c r="AG496" s="276"/>
      <c r="AH496" s="277"/>
      <c r="AI496" s="277"/>
      <c r="AJ496" s="277"/>
      <c r="AK496" s="277"/>
      <c r="AL496" s="277"/>
      <c r="AM496" s="277"/>
      <c r="AN496" s="277"/>
      <c r="AO496" s="277"/>
      <c r="AP496" s="277"/>
      <c r="AQ496" s="277"/>
      <c r="AR496" s="277"/>
      <c r="AS496" s="277"/>
      <c r="AT496" s="277"/>
      <c r="AU496" s="277"/>
      <c r="AV496" s="277"/>
      <c r="AW496" s="277"/>
      <c r="AX496" s="277"/>
      <c r="AY496" s="277"/>
      <c r="AZ496" s="277"/>
      <c r="BA496" s="277"/>
      <c r="BB496" s="277"/>
      <c r="BC496" s="277"/>
      <c r="BD496" s="277"/>
      <c r="BE496" s="277"/>
      <c r="BF496" s="277"/>
      <c r="BG496" s="277"/>
      <c r="BH496" s="277"/>
      <c r="BI496" s="277"/>
      <c r="BJ496" s="277"/>
      <c r="BK496" s="277"/>
      <c r="BL496" s="277"/>
      <c r="BM496" s="277"/>
      <c r="BN496" s="277"/>
      <c r="BO496" s="277"/>
      <c r="BP496" s="277"/>
      <c r="BQ496" s="277"/>
      <c r="BR496" s="277"/>
      <c r="BS496" s="277"/>
      <c r="BT496" s="277"/>
      <c r="BU496" s="277"/>
      <c r="BV496" s="277"/>
      <c r="BW496" s="277"/>
      <c r="BX496" s="277"/>
      <c r="BY496" s="277"/>
      <c r="BZ496" s="277"/>
      <c r="CA496" s="277"/>
      <c r="CB496" s="277"/>
      <c r="CC496" s="277"/>
      <c r="CD496" s="277"/>
      <c r="CE496" s="277"/>
      <c r="CF496" s="277"/>
      <c r="CG496" s="277"/>
      <c r="CH496" s="277"/>
      <c r="CI496" s="277"/>
      <c r="CJ496" s="277"/>
      <c r="CK496" s="278"/>
      <c r="CL496" s="79" t="b">
        <f t="shared" si="64"/>
        <v>1</v>
      </c>
      <c r="CN496" s="389">
        <f t="shared" si="65"/>
        <v>0</v>
      </c>
    </row>
    <row r="497" spans="1:92" ht="10.5" customHeight="1">
      <c r="A497" s="363" t="s">
        <v>333</v>
      </c>
      <c r="B497" s="286" t="s">
        <v>332</v>
      </c>
      <c r="C497" s="183">
        <v>1</v>
      </c>
      <c r="D497" s="223" t="s">
        <v>223</v>
      </c>
      <c r="E497" s="354" t="s">
        <v>221</v>
      </c>
      <c r="F497" s="74">
        <v>15</v>
      </c>
      <c r="G497" s="166" t="s">
        <v>47</v>
      </c>
      <c r="H497" s="166">
        <v>24</v>
      </c>
      <c r="I497" s="166">
        <f>H497</f>
        <v>24</v>
      </c>
      <c r="J497" s="166">
        <v>30</v>
      </c>
      <c r="K497" s="166">
        <f>J497</f>
        <v>30</v>
      </c>
      <c r="L497" s="166"/>
      <c r="M497" s="166"/>
      <c r="N497" s="166"/>
      <c r="O497" s="61"/>
      <c r="P497" s="61"/>
      <c r="Q497" s="64"/>
      <c r="R497" s="61"/>
      <c r="S497" s="61"/>
      <c r="T497" s="61"/>
      <c r="U497" s="61"/>
      <c r="V497" s="64"/>
      <c r="W497" s="64"/>
      <c r="X497" s="61">
        <v>1.5</v>
      </c>
      <c r="Y497" s="61"/>
      <c r="Z497" s="61">
        <v>4.5</v>
      </c>
      <c r="AA497" s="67"/>
      <c r="AB497" s="67"/>
      <c r="AC497" s="67"/>
      <c r="AD497" s="67"/>
      <c r="AE497" s="134"/>
      <c r="AF497" s="128">
        <f t="shared" si="69"/>
        <v>60</v>
      </c>
      <c r="AG497" s="126"/>
      <c r="AH497" s="60"/>
      <c r="AI497" s="60"/>
      <c r="AJ497" s="60"/>
      <c r="AK497" s="60"/>
      <c r="AL497" s="60"/>
      <c r="AM497" s="60"/>
      <c r="AN497" s="60"/>
      <c r="AO497" s="60"/>
      <c r="AP497" s="60"/>
      <c r="AQ497" s="126"/>
      <c r="AR497" s="126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>
        <f>AF497</f>
        <v>60</v>
      </c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4"/>
      <c r="CD497" s="64"/>
      <c r="CE497" s="64"/>
      <c r="CF497" s="60"/>
      <c r="CG497" s="60"/>
      <c r="CH497" s="64"/>
      <c r="CI497" s="64"/>
      <c r="CJ497" s="64"/>
      <c r="CK497" s="206"/>
      <c r="CL497" s="79" t="b">
        <f t="shared" si="64"/>
        <v>1</v>
      </c>
      <c r="CN497" s="389">
        <f t="shared" si="65"/>
        <v>1.6875</v>
      </c>
    </row>
    <row r="498" spans="1:92" ht="10.5" customHeight="1">
      <c r="A498" s="363" t="s">
        <v>333</v>
      </c>
      <c r="B498" s="286" t="s">
        <v>332</v>
      </c>
      <c r="C498" s="183">
        <v>2</v>
      </c>
      <c r="D498" s="223" t="s">
        <v>280</v>
      </c>
      <c r="E498" s="354" t="s">
        <v>221</v>
      </c>
      <c r="F498" s="74">
        <v>15</v>
      </c>
      <c r="G498" s="166" t="s">
        <v>47</v>
      </c>
      <c r="H498" s="166">
        <v>24</v>
      </c>
      <c r="I498" s="166">
        <v>24</v>
      </c>
      <c r="J498" s="166">
        <v>48</v>
      </c>
      <c r="K498" s="166">
        <f>J498</f>
        <v>48</v>
      </c>
      <c r="L498" s="166"/>
      <c r="M498" s="166"/>
      <c r="N498" s="166"/>
      <c r="O498" s="61"/>
      <c r="P498" s="61"/>
      <c r="Q498" s="64"/>
      <c r="R498" s="61"/>
      <c r="S498" s="61"/>
      <c r="T498" s="61"/>
      <c r="U498" s="61"/>
      <c r="V498" s="64"/>
      <c r="W498" s="64"/>
      <c r="X498" s="61">
        <v>1.5</v>
      </c>
      <c r="Y498" s="61"/>
      <c r="Z498" s="61">
        <v>4.5</v>
      </c>
      <c r="AA498" s="61"/>
      <c r="AB498" s="61"/>
      <c r="AC498" s="61"/>
      <c r="AD498" s="61"/>
      <c r="AE498" s="125"/>
      <c r="AF498" s="128">
        <f t="shared" si="69"/>
        <v>78</v>
      </c>
      <c r="AG498" s="126"/>
      <c r="AH498" s="60"/>
      <c r="AI498" s="60"/>
      <c r="AJ498" s="60"/>
      <c r="AK498" s="60"/>
      <c r="AL498" s="60"/>
      <c r="AM498" s="60"/>
      <c r="AN498" s="60"/>
      <c r="AO498" s="60"/>
      <c r="AP498" s="60"/>
      <c r="AQ498" s="126"/>
      <c r="AR498" s="126"/>
      <c r="AS498" s="60"/>
      <c r="AT498" s="60"/>
      <c r="AU498" s="60">
        <f>AF498</f>
        <v>78</v>
      </c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4"/>
      <c r="CD498" s="64"/>
      <c r="CE498" s="64"/>
      <c r="CF498" s="60"/>
      <c r="CG498" s="60"/>
      <c r="CH498" s="64"/>
      <c r="CI498" s="64"/>
      <c r="CJ498" s="64"/>
      <c r="CK498" s="206"/>
      <c r="CL498" s="79" t="b">
        <f t="shared" si="64"/>
        <v>1</v>
      </c>
      <c r="CN498" s="389">
        <f t="shared" si="65"/>
        <v>2.25</v>
      </c>
    </row>
    <row r="499" spans="1:92" ht="10.5" customHeight="1">
      <c r="A499" s="363" t="s">
        <v>333</v>
      </c>
      <c r="B499" s="286" t="s">
        <v>332</v>
      </c>
      <c r="C499" s="183">
        <v>3</v>
      </c>
      <c r="D499" s="232" t="s">
        <v>346</v>
      </c>
      <c r="E499" s="354" t="s">
        <v>221</v>
      </c>
      <c r="F499" s="74">
        <v>15</v>
      </c>
      <c r="G499" s="166" t="s">
        <v>47</v>
      </c>
      <c r="H499" s="166">
        <v>36</v>
      </c>
      <c r="I499" s="166">
        <f>H499</f>
        <v>36</v>
      </c>
      <c r="J499" s="166">
        <v>36</v>
      </c>
      <c r="K499" s="166">
        <f>J499</f>
        <v>36</v>
      </c>
      <c r="L499" s="166"/>
      <c r="M499" s="166"/>
      <c r="N499" s="166"/>
      <c r="O499" s="61"/>
      <c r="P499" s="61"/>
      <c r="Q499" s="64"/>
      <c r="R499" s="61"/>
      <c r="S499" s="61"/>
      <c r="T499" s="61"/>
      <c r="U499" s="61"/>
      <c r="V499" s="64"/>
      <c r="W499" s="64"/>
      <c r="X499" s="61">
        <v>1.5</v>
      </c>
      <c r="Y499" s="61"/>
      <c r="Z499" s="61">
        <v>4.5</v>
      </c>
      <c r="AA499" s="61"/>
      <c r="AB499" s="61"/>
      <c r="AC499" s="61"/>
      <c r="AD499" s="61"/>
      <c r="AE499" s="125"/>
      <c r="AF499" s="128">
        <f t="shared" si="69"/>
        <v>78</v>
      </c>
      <c r="AG499" s="126"/>
      <c r="AH499" s="60"/>
      <c r="AI499" s="60"/>
      <c r="AJ499" s="60"/>
      <c r="AK499" s="60"/>
      <c r="AL499" s="60"/>
      <c r="AM499" s="60"/>
      <c r="AN499" s="60"/>
      <c r="AO499" s="60"/>
      <c r="AP499" s="60"/>
      <c r="AQ499" s="126"/>
      <c r="AR499" s="126"/>
      <c r="AS499" s="60"/>
      <c r="AT499" s="60"/>
      <c r="AU499" s="60">
        <f>AF499</f>
        <v>78</v>
      </c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4"/>
      <c r="CD499" s="64"/>
      <c r="CE499" s="64"/>
      <c r="CF499" s="60"/>
      <c r="CG499" s="60"/>
      <c r="CH499" s="64"/>
      <c r="CI499" s="64"/>
      <c r="CJ499" s="64"/>
      <c r="CK499" s="206"/>
      <c r="CL499" s="79" t="b">
        <f t="shared" si="64"/>
        <v>1</v>
      </c>
      <c r="CN499" s="389">
        <f t="shared" si="65"/>
        <v>2.25</v>
      </c>
    </row>
    <row r="500" spans="1:92" ht="10.5" customHeight="1">
      <c r="A500" s="363" t="s">
        <v>333</v>
      </c>
      <c r="B500" s="286" t="s">
        <v>332</v>
      </c>
      <c r="C500" s="183">
        <v>4</v>
      </c>
      <c r="D500" s="318" t="s">
        <v>292</v>
      </c>
      <c r="E500" s="354" t="s">
        <v>221</v>
      </c>
      <c r="F500" s="74">
        <v>15</v>
      </c>
      <c r="G500" s="166" t="s">
        <v>47</v>
      </c>
      <c r="H500" s="166">
        <v>18</v>
      </c>
      <c r="I500" s="166">
        <f>H500</f>
        <v>18</v>
      </c>
      <c r="J500" s="166">
        <v>18</v>
      </c>
      <c r="K500" s="166">
        <f>J500</f>
        <v>18</v>
      </c>
      <c r="L500" s="166"/>
      <c r="M500" s="166"/>
      <c r="N500" s="166"/>
      <c r="O500" s="61"/>
      <c r="P500" s="61"/>
      <c r="Q500" s="64"/>
      <c r="R500" s="61"/>
      <c r="S500" s="61"/>
      <c r="T500" s="61"/>
      <c r="U500" s="61"/>
      <c r="V500" s="64"/>
      <c r="W500" s="64"/>
      <c r="X500" s="61">
        <v>1.5</v>
      </c>
      <c r="Y500" s="61"/>
      <c r="Z500" s="61">
        <v>4.5</v>
      </c>
      <c r="AA500" s="61"/>
      <c r="AB500" s="61"/>
      <c r="AC500" s="61"/>
      <c r="AD500" s="61"/>
      <c r="AE500" s="125"/>
      <c r="AF500" s="128">
        <f t="shared" si="69"/>
        <v>42</v>
      </c>
      <c r="AG500" s="126"/>
      <c r="AH500" s="60"/>
      <c r="AI500" s="60"/>
      <c r="AJ500" s="60"/>
      <c r="AK500" s="60"/>
      <c r="AL500" s="60"/>
      <c r="AM500" s="60"/>
      <c r="AN500" s="60"/>
      <c r="AO500" s="60"/>
      <c r="AP500" s="60"/>
      <c r="AQ500" s="126"/>
      <c r="AR500" s="126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>
        <f>AF500</f>
        <v>42</v>
      </c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4"/>
      <c r="CD500" s="64"/>
      <c r="CE500" s="64"/>
      <c r="CF500" s="60"/>
      <c r="CG500" s="60"/>
      <c r="CH500" s="64"/>
      <c r="CI500" s="64"/>
      <c r="CJ500" s="64"/>
      <c r="CK500" s="206"/>
      <c r="CL500" s="79" t="b">
        <f t="shared" si="64"/>
        <v>1</v>
      </c>
      <c r="CN500" s="389">
        <f t="shared" si="65"/>
        <v>1.125</v>
      </c>
    </row>
    <row r="501" spans="1:92" ht="10.5" customHeight="1">
      <c r="A501" s="363" t="s">
        <v>333</v>
      </c>
      <c r="B501" s="286" t="s">
        <v>332</v>
      </c>
      <c r="C501" s="183">
        <v>5</v>
      </c>
      <c r="D501" s="318" t="s">
        <v>373</v>
      </c>
      <c r="E501" s="354" t="s">
        <v>221</v>
      </c>
      <c r="F501" s="74">
        <v>15</v>
      </c>
      <c r="G501" s="166" t="s">
        <v>47</v>
      </c>
      <c r="H501" s="166">
        <v>24</v>
      </c>
      <c r="I501" s="166">
        <v>24</v>
      </c>
      <c r="J501" s="166">
        <v>30</v>
      </c>
      <c r="K501" s="166">
        <v>30</v>
      </c>
      <c r="L501" s="166"/>
      <c r="M501" s="166"/>
      <c r="N501" s="166"/>
      <c r="O501" s="61"/>
      <c r="P501" s="61"/>
      <c r="Q501" s="64"/>
      <c r="R501" s="61"/>
      <c r="S501" s="61"/>
      <c r="T501" s="61"/>
      <c r="U501" s="61"/>
      <c r="V501" s="64"/>
      <c r="W501" s="64"/>
      <c r="X501" s="61">
        <v>1.5</v>
      </c>
      <c r="Y501" s="61"/>
      <c r="Z501" s="61">
        <v>4.5</v>
      </c>
      <c r="AA501" s="61"/>
      <c r="AB501" s="61"/>
      <c r="AC501" s="61"/>
      <c r="AD501" s="61"/>
      <c r="AE501" s="125"/>
      <c r="AF501" s="128">
        <f t="shared" si="69"/>
        <v>60</v>
      </c>
      <c r="AG501" s="126">
        <f>AF501</f>
        <v>60</v>
      </c>
      <c r="AH501" s="60"/>
      <c r="AI501" s="60"/>
      <c r="AJ501" s="60"/>
      <c r="AK501" s="60"/>
      <c r="AL501" s="60"/>
      <c r="AM501" s="60"/>
      <c r="AN501" s="60"/>
      <c r="AO501" s="60"/>
      <c r="AP501" s="60"/>
      <c r="AQ501" s="126"/>
      <c r="AR501" s="126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4"/>
      <c r="CD501" s="64"/>
      <c r="CE501" s="64"/>
      <c r="CF501" s="60"/>
      <c r="CG501" s="60"/>
      <c r="CH501" s="64"/>
      <c r="CI501" s="64"/>
      <c r="CJ501" s="64"/>
      <c r="CK501" s="206"/>
      <c r="CL501" s="79" t="b">
        <f t="shared" si="64"/>
        <v>1</v>
      </c>
      <c r="CN501" s="389">
        <f t="shared" si="65"/>
        <v>1.6875</v>
      </c>
    </row>
    <row r="502" spans="1:92" ht="10.5" customHeight="1">
      <c r="A502" s="363" t="s">
        <v>333</v>
      </c>
      <c r="B502" s="286" t="s">
        <v>332</v>
      </c>
      <c r="C502" s="183">
        <v>6</v>
      </c>
      <c r="D502" s="232" t="s">
        <v>48</v>
      </c>
      <c r="E502" s="354" t="s">
        <v>221</v>
      </c>
      <c r="F502" s="74">
        <v>15</v>
      </c>
      <c r="G502" s="166" t="s">
        <v>47</v>
      </c>
      <c r="H502" s="166">
        <v>18</v>
      </c>
      <c r="I502" s="166">
        <f>H502</f>
        <v>18</v>
      </c>
      <c r="J502" s="166">
        <v>36</v>
      </c>
      <c r="K502" s="166">
        <f>J502</f>
        <v>36</v>
      </c>
      <c r="L502" s="166"/>
      <c r="M502" s="166"/>
      <c r="N502" s="166"/>
      <c r="O502" s="61"/>
      <c r="P502" s="64"/>
      <c r="Q502" s="64"/>
      <c r="R502" s="61"/>
      <c r="S502" s="61"/>
      <c r="T502" s="61"/>
      <c r="U502" s="61"/>
      <c r="V502" s="64"/>
      <c r="W502" s="64"/>
      <c r="X502" s="61">
        <v>1.5</v>
      </c>
      <c r="Y502" s="61"/>
      <c r="Z502" s="61">
        <v>4.5</v>
      </c>
      <c r="AA502" s="61"/>
      <c r="AB502" s="61"/>
      <c r="AC502" s="61"/>
      <c r="AD502" s="61"/>
      <c r="AE502" s="125"/>
      <c r="AF502" s="128">
        <f t="shared" si="69"/>
        <v>60</v>
      </c>
      <c r="AG502" s="126"/>
      <c r="AH502" s="60"/>
      <c r="AI502" s="60"/>
      <c r="AJ502" s="60"/>
      <c r="AK502" s="60"/>
      <c r="AL502" s="60"/>
      <c r="AM502" s="60"/>
      <c r="AN502" s="60"/>
      <c r="AO502" s="60"/>
      <c r="AP502" s="60"/>
      <c r="AQ502" s="126"/>
      <c r="AR502" s="126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>
        <f>AF502</f>
        <v>60</v>
      </c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4"/>
      <c r="CD502" s="64"/>
      <c r="CE502" s="64"/>
      <c r="CF502" s="60"/>
      <c r="CG502" s="60"/>
      <c r="CH502" s="64"/>
      <c r="CI502" s="64"/>
      <c r="CJ502" s="64"/>
      <c r="CK502" s="206"/>
      <c r="CL502" s="79" t="b">
        <f t="shared" si="64"/>
        <v>1</v>
      </c>
      <c r="CN502" s="389">
        <f t="shared" si="65"/>
        <v>1.6875</v>
      </c>
    </row>
    <row r="503" spans="1:92" ht="10.5" customHeight="1">
      <c r="A503" s="363" t="s">
        <v>333</v>
      </c>
      <c r="B503" s="286" t="s">
        <v>332</v>
      </c>
      <c r="C503" s="183">
        <v>7</v>
      </c>
      <c r="D503" s="232" t="s">
        <v>224</v>
      </c>
      <c r="E503" s="354" t="s">
        <v>221</v>
      </c>
      <c r="F503" s="74">
        <v>15</v>
      </c>
      <c r="G503" s="166" t="s">
        <v>47</v>
      </c>
      <c r="H503" s="166">
        <v>32</v>
      </c>
      <c r="I503" s="166">
        <f>H503</f>
        <v>32</v>
      </c>
      <c r="J503" s="166">
        <v>22</v>
      </c>
      <c r="K503" s="166">
        <f>J503</f>
        <v>22</v>
      </c>
      <c r="L503" s="166"/>
      <c r="M503" s="166"/>
      <c r="N503" s="166"/>
      <c r="O503" s="61"/>
      <c r="P503" s="64"/>
      <c r="Q503" s="64"/>
      <c r="R503" s="61"/>
      <c r="S503" s="61"/>
      <c r="T503" s="61"/>
      <c r="U503" s="61"/>
      <c r="V503" s="64"/>
      <c r="W503" s="64"/>
      <c r="X503" s="61">
        <v>1.5</v>
      </c>
      <c r="Y503" s="61"/>
      <c r="Z503" s="61">
        <v>4.5</v>
      </c>
      <c r="AA503" s="61"/>
      <c r="AB503" s="61"/>
      <c r="AC503" s="61"/>
      <c r="AD503" s="61"/>
      <c r="AE503" s="125"/>
      <c r="AF503" s="128">
        <f t="shared" si="69"/>
        <v>60</v>
      </c>
      <c r="AG503" s="126">
        <f>AF503</f>
        <v>60</v>
      </c>
      <c r="AH503" s="60"/>
      <c r="AI503" s="60"/>
      <c r="AJ503" s="60"/>
      <c r="AK503" s="60"/>
      <c r="AL503" s="60"/>
      <c r="AM503" s="60"/>
      <c r="AN503" s="60"/>
      <c r="AO503" s="60"/>
      <c r="AP503" s="60"/>
      <c r="AQ503" s="126"/>
      <c r="AR503" s="126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4"/>
      <c r="CD503" s="64"/>
      <c r="CE503" s="64"/>
      <c r="CF503" s="60"/>
      <c r="CG503" s="60"/>
      <c r="CH503" s="64"/>
      <c r="CI503" s="64"/>
      <c r="CJ503" s="64"/>
      <c r="CK503" s="206"/>
      <c r="CL503" s="79" t="b">
        <f t="shared" si="64"/>
        <v>1</v>
      </c>
      <c r="CN503" s="389">
        <f t="shared" si="65"/>
        <v>1.6875</v>
      </c>
    </row>
    <row r="504" spans="1:92" ht="10.5" customHeight="1">
      <c r="A504" s="363" t="s">
        <v>333</v>
      </c>
      <c r="B504" s="286" t="s">
        <v>332</v>
      </c>
      <c r="C504" s="183">
        <v>8</v>
      </c>
      <c r="D504" s="232" t="s">
        <v>356</v>
      </c>
      <c r="E504" s="354" t="s">
        <v>221</v>
      </c>
      <c r="F504" s="74">
        <v>15</v>
      </c>
      <c r="G504" s="166" t="s">
        <v>47</v>
      </c>
      <c r="H504" s="166"/>
      <c r="I504" s="166"/>
      <c r="J504" s="166"/>
      <c r="K504" s="166"/>
      <c r="L504" s="166"/>
      <c r="M504" s="166"/>
      <c r="N504" s="166"/>
      <c r="O504" s="61"/>
      <c r="P504" s="61"/>
      <c r="Q504" s="64"/>
      <c r="R504" s="61"/>
      <c r="S504" s="61"/>
      <c r="T504" s="61"/>
      <c r="U504" s="64"/>
      <c r="V504" s="64"/>
      <c r="W504" s="64">
        <v>70</v>
      </c>
      <c r="X504" s="64"/>
      <c r="Y504" s="64"/>
      <c r="Z504" s="61"/>
      <c r="AA504" s="61"/>
      <c r="AB504" s="61"/>
      <c r="AC504" s="61"/>
      <c r="AD504" s="61"/>
      <c r="AE504" s="125"/>
      <c r="AF504" s="128">
        <f t="shared" si="69"/>
        <v>70</v>
      </c>
      <c r="AG504" s="126"/>
      <c r="AH504" s="60"/>
      <c r="AI504" s="60"/>
      <c r="AJ504" s="60"/>
      <c r="AK504" s="60"/>
      <c r="AL504" s="60"/>
      <c r="AM504" s="60"/>
      <c r="AN504" s="60"/>
      <c r="AO504" s="60"/>
      <c r="AP504" s="60"/>
      <c r="AQ504" s="126"/>
      <c r="AR504" s="126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>
        <v>20</v>
      </c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4"/>
      <c r="CD504" s="64"/>
      <c r="CE504" s="64"/>
      <c r="CF504" s="60">
        <v>50</v>
      </c>
      <c r="CG504" s="60"/>
      <c r="CH504" s="64"/>
      <c r="CI504" s="64"/>
      <c r="CJ504" s="64"/>
      <c r="CK504" s="206"/>
      <c r="CL504" s="79" t="b">
        <f t="shared" si="64"/>
        <v>1</v>
      </c>
      <c r="CN504" s="389">
        <f t="shared" si="65"/>
        <v>0</v>
      </c>
    </row>
    <row r="505" spans="1:92" ht="10.5" customHeight="1">
      <c r="A505" s="363" t="s">
        <v>333</v>
      </c>
      <c r="B505" s="286" t="s">
        <v>332</v>
      </c>
      <c r="C505" s="183">
        <v>9</v>
      </c>
      <c r="D505" s="222" t="s">
        <v>265</v>
      </c>
      <c r="E505" s="354" t="s">
        <v>221</v>
      </c>
      <c r="F505" s="74">
        <v>15</v>
      </c>
      <c r="G505" s="166" t="s">
        <v>47</v>
      </c>
      <c r="H505" s="166"/>
      <c r="I505" s="114"/>
      <c r="J505" s="166"/>
      <c r="K505" s="166"/>
      <c r="L505" s="163"/>
      <c r="M505" s="166"/>
      <c r="N505" s="169"/>
      <c r="O505" s="61"/>
      <c r="P505" s="61"/>
      <c r="Q505" s="64"/>
      <c r="R505" s="61"/>
      <c r="S505" s="61"/>
      <c r="T505" s="61"/>
      <c r="U505" s="61"/>
      <c r="V505" s="64"/>
      <c r="W505" s="64"/>
      <c r="X505" s="61"/>
      <c r="Y505" s="61"/>
      <c r="Z505" s="61"/>
      <c r="AA505" s="64">
        <v>2</v>
      </c>
      <c r="AB505" s="64"/>
      <c r="AC505" s="64">
        <f>ROUND(F505/10*0.5*5,0)</f>
        <v>4</v>
      </c>
      <c r="AD505" s="61"/>
      <c r="AE505" s="125"/>
      <c r="AF505" s="128">
        <f>SUM(I505,K505,M505:AE505)</f>
        <v>6</v>
      </c>
      <c r="AG505" s="126"/>
      <c r="AH505" s="60"/>
      <c r="AI505" s="60"/>
      <c r="AJ505" s="60"/>
      <c r="AK505" s="60"/>
      <c r="AL505" s="60"/>
      <c r="AM505" s="60"/>
      <c r="AN505" s="60"/>
      <c r="AO505" s="60"/>
      <c r="AP505" s="60"/>
      <c r="AQ505" s="126"/>
      <c r="AR505" s="126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4"/>
      <c r="CD505" s="64"/>
      <c r="CE505" s="64"/>
      <c r="CF505" s="60"/>
      <c r="CG505" s="71">
        <f>AF505</f>
        <v>6</v>
      </c>
      <c r="CH505" s="64"/>
      <c r="CI505" s="64"/>
      <c r="CJ505" s="64"/>
      <c r="CK505" s="206"/>
      <c r="CL505" s="79" t="b">
        <f t="shared" si="64"/>
        <v>1</v>
      </c>
      <c r="CN505" s="389">
        <f t="shared" si="65"/>
        <v>0</v>
      </c>
    </row>
    <row r="506" spans="1:92" s="280" customFormat="1" ht="10.5" customHeight="1">
      <c r="A506" s="363" t="s">
        <v>333</v>
      </c>
      <c r="B506" s="286" t="s">
        <v>332</v>
      </c>
      <c r="C506" s="218"/>
      <c r="D506" s="225"/>
      <c r="E506" s="352" t="s">
        <v>231</v>
      </c>
      <c r="F506" s="81"/>
      <c r="G506" s="81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405"/>
      <c r="AD506" s="80"/>
      <c r="AE506" s="124"/>
      <c r="AF506" s="127"/>
      <c r="AG506" s="276"/>
      <c r="AH506" s="277"/>
      <c r="AI506" s="277"/>
      <c r="AJ506" s="277"/>
      <c r="AK506" s="277"/>
      <c r="AL506" s="277"/>
      <c r="AM506" s="277"/>
      <c r="AN506" s="277"/>
      <c r="AO506" s="277"/>
      <c r="AP506" s="277"/>
      <c r="AQ506" s="277"/>
      <c r="AR506" s="277"/>
      <c r="AS506" s="277"/>
      <c r="AT506" s="277"/>
      <c r="AU506" s="277"/>
      <c r="AV506" s="277"/>
      <c r="AW506" s="277"/>
      <c r="AX506" s="277"/>
      <c r="AY506" s="277"/>
      <c r="AZ506" s="277"/>
      <c r="BA506" s="277"/>
      <c r="BB506" s="277"/>
      <c r="BC506" s="277"/>
      <c r="BD506" s="277"/>
      <c r="BE506" s="277"/>
      <c r="BF506" s="277"/>
      <c r="BG506" s="277"/>
      <c r="BH506" s="277"/>
      <c r="BI506" s="277"/>
      <c r="BJ506" s="277"/>
      <c r="BK506" s="277"/>
      <c r="BL506" s="277"/>
      <c r="BM506" s="277"/>
      <c r="BN506" s="277"/>
      <c r="BO506" s="277"/>
      <c r="BP506" s="277"/>
      <c r="BQ506" s="277"/>
      <c r="BR506" s="277"/>
      <c r="BS506" s="277"/>
      <c r="BT506" s="277"/>
      <c r="BU506" s="277"/>
      <c r="BV506" s="277"/>
      <c r="BW506" s="277"/>
      <c r="BX506" s="277"/>
      <c r="BY506" s="277"/>
      <c r="BZ506" s="277"/>
      <c r="CA506" s="277"/>
      <c r="CB506" s="277"/>
      <c r="CC506" s="277"/>
      <c r="CD506" s="277"/>
      <c r="CE506" s="277"/>
      <c r="CF506" s="277"/>
      <c r="CG506" s="277"/>
      <c r="CH506" s="277"/>
      <c r="CI506" s="277"/>
      <c r="CJ506" s="277"/>
      <c r="CK506" s="278"/>
      <c r="CL506" s="79" t="b">
        <f t="shared" si="64"/>
        <v>1</v>
      </c>
      <c r="CN506" s="389">
        <f t="shared" si="65"/>
        <v>0</v>
      </c>
    </row>
    <row r="507" spans="1:92" ht="10.5" customHeight="1">
      <c r="A507" s="363" t="s">
        <v>333</v>
      </c>
      <c r="B507" s="286" t="s">
        <v>332</v>
      </c>
      <c r="C507" s="183">
        <v>1</v>
      </c>
      <c r="D507" s="229" t="s">
        <v>226</v>
      </c>
      <c r="E507" s="353" t="s">
        <v>231</v>
      </c>
      <c r="F507" s="166">
        <v>12</v>
      </c>
      <c r="G507" s="90" t="s">
        <v>47</v>
      </c>
      <c r="H507" s="90">
        <v>28</v>
      </c>
      <c r="I507" s="90">
        <v>28</v>
      </c>
      <c r="J507" s="90">
        <v>14</v>
      </c>
      <c r="K507" s="90">
        <v>14</v>
      </c>
      <c r="L507" s="90">
        <v>14</v>
      </c>
      <c r="M507" s="90">
        <v>14</v>
      </c>
      <c r="N507" s="68"/>
      <c r="O507" s="117"/>
      <c r="P507" s="117"/>
      <c r="Q507" s="117"/>
      <c r="R507" s="61"/>
      <c r="S507" s="61"/>
      <c r="T507" s="61"/>
      <c r="U507" s="61"/>
      <c r="V507" s="61"/>
      <c r="W507" s="61"/>
      <c r="X507" s="61">
        <v>1.2</v>
      </c>
      <c r="Y507" s="61"/>
      <c r="Z507" s="61">
        <v>3.6</v>
      </c>
      <c r="AA507" s="61"/>
      <c r="AB507" s="61"/>
      <c r="AC507" s="61"/>
      <c r="AD507" s="61"/>
      <c r="AE507" s="125"/>
      <c r="AF507" s="128">
        <f t="shared" si="69"/>
        <v>60.800000000000004</v>
      </c>
      <c r="AG507" s="126"/>
      <c r="AH507" s="60"/>
      <c r="AI507" s="60"/>
      <c r="AJ507" s="60"/>
      <c r="AK507" s="60"/>
      <c r="AL507" s="60"/>
      <c r="AM507" s="60"/>
      <c r="AN507" s="60"/>
      <c r="AO507" s="60"/>
      <c r="AP507" s="60"/>
      <c r="AQ507" s="126"/>
      <c r="AR507" s="126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83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>
        <f>AF507</f>
        <v>60.800000000000004</v>
      </c>
      <c r="CF507" s="60"/>
      <c r="CG507" s="60"/>
      <c r="CH507" s="60"/>
      <c r="CI507" s="60"/>
      <c r="CJ507" s="60"/>
      <c r="CK507" s="189"/>
      <c r="CL507" s="79" t="b">
        <f t="shared" si="64"/>
        <v>1</v>
      </c>
      <c r="CN507" s="389">
        <f t="shared" si="65"/>
        <v>1.75</v>
      </c>
    </row>
    <row r="508" spans="1:92" ht="10.5" customHeight="1">
      <c r="A508" s="363" t="s">
        <v>333</v>
      </c>
      <c r="B508" s="286" t="s">
        <v>332</v>
      </c>
      <c r="C508" s="183">
        <v>2</v>
      </c>
      <c r="D508" s="229" t="s">
        <v>378</v>
      </c>
      <c r="E508" s="353" t="s">
        <v>231</v>
      </c>
      <c r="F508" s="166">
        <v>12</v>
      </c>
      <c r="G508" s="90" t="s">
        <v>47</v>
      </c>
      <c r="H508" s="90">
        <v>28</v>
      </c>
      <c r="I508" s="90">
        <v>28</v>
      </c>
      <c r="J508" s="90">
        <v>14</v>
      </c>
      <c r="K508" s="90">
        <v>14</v>
      </c>
      <c r="L508" s="90">
        <v>14</v>
      </c>
      <c r="M508" s="90">
        <v>14</v>
      </c>
      <c r="N508" s="68"/>
      <c r="O508" s="117"/>
      <c r="P508" s="117"/>
      <c r="Q508" s="117"/>
      <c r="R508" s="61"/>
      <c r="S508" s="61"/>
      <c r="T508" s="61"/>
      <c r="U508" s="61"/>
      <c r="V508" s="61"/>
      <c r="W508" s="61"/>
      <c r="X508" s="61">
        <v>1.2</v>
      </c>
      <c r="Y508" s="61"/>
      <c r="Z508" s="61">
        <v>3.6</v>
      </c>
      <c r="AA508" s="61"/>
      <c r="AB508" s="61"/>
      <c r="AC508" s="61"/>
      <c r="AD508" s="61"/>
      <c r="AE508" s="125"/>
      <c r="AF508" s="128">
        <f t="shared" si="69"/>
        <v>60.800000000000004</v>
      </c>
      <c r="AG508" s="126"/>
      <c r="AH508" s="60"/>
      <c r="AI508" s="60"/>
      <c r="AJ508" s="60"/>
      <c r="AK508" s="60"/>
      <c r="AL508" s="60"/>
      <c r="AM508" s="60"/>
      <c r="AN508" s="60"/>
      <c r="AO508" s="60"/>
      <c r="AP508" s="60"/>
      <c r="AQ508" s="126"/>
      <c r="AR508" s="126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83"/>
      <c r="BE508" s="60"/>
      <c r="BF508" s="60"/>
      <c r="BG508" s="60"/>
      <c r="BH508" s="60">
        <f>AF508</f>
        <v>60.800000000000004</v>
      </c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189"/>
      <c r="CL508" s="79" t="b">
        <f t="shared" si="64"/>
        <v>1</v>
      </c>
      <c r="CN508" s="389">
        <f t="shared" si="65"/>
        <v>1.75</v>
      </c>
    </row>
    <row r="509" spans="1:92" ht="10.5" customHeight="1">
      <c r="A509" s="363" t="s">
        <v>333</v>
      </c>
      <c r="B509" s="286" t="s">
        <v>332</v>
      </c>
      <c r="C509" s="183">
        <v>3</v>
      </c>
      <c r="D509" s="229" t="s">
        <v>232</v>
      </c>
      <c r="E509" s="353" t="s">
        <v>231</v>
      </c>
      <c r="F509" s="166">
        <v>12</v>
      </c>
      <c r="G509" s="90" t="s">
        <v>47</v>
      </c>
      <c r="H509" s="90">
        <v>54</v>
      </c>
      <c r="I509" s="90">
        <v>54</v>
      </c>
      <c r="J509" s="90">
        <v>26</v>
      </c>
      <c r="K509" s="90">
        <v>26</v>
      </c>
      <c r="L509" s="90">
        <v>28</v>
      </c>
      <c r="M509" s="90">
        <v>28</v>
      </c>
      <c r="N509" s="68"/>
      <c r="O509" s="117"/>
      <c r="P509" s="117"/>
      <c r="Q509" s="117"/>
      <c r="R509" s="61"/>
      <c r="S509" s="61"/>
      <c r="T509" s="61"/>
      <c r="U509" s="61"/>
      <c r="V509" s="61"/>
      <c r="W509" s="61"/>
      <c r="X509" s="61">
        <v>1.2</v>
      </c>
      <c r="Y509" s="61"/>
      <c r="Z509" s="61">
        <v>3.6</v>
      </c>
      <c r="AA509" s="61"/>
      <c r="AB509" s="61"/>
      <c r="AC509" s="61"/>
      <c r="AD509" s="61"/>
      <c r="AE509" s="125"/>
      <c r="AF509" s="128">
        <f t="shared" si="69"/>
        <v>112.8</v>
      </c>
      <c r="AG509" s="126"/>
      <c r="AH509" s="60"/>
      <c r="AI509" s="60"/>
      <c r="AJ509" s="60"/>
      <c r="AK509" s="60"/>
      <c r="AL509" s="60"/>
      <c r="AM509" s="60"/>
      <c r="AN509" s="60"/>
      <c r="AO509" s="60"/>
      <c r="AP509" s="60"/>
      <c r="AQ509" s="126"/>
      <c r="AR509" s="126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83">
        <f>AF509</f>
        <v>112.8</v>
      </c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189"/>
      <c r="CL509" s="79" t="b">
        <f t="shared" si="64"/>
        <v>1</v>
      </c>
      <c r="CN509" s="389">
        <f t="shared" si="65"/>
        <v>3.375</v>
      </c>
    </row>
    <row r="510" spans="1:92" ht="10.5" customHeight="1">
      <c r="A510" s="363" t="s">
        <v>333</v>
      </c>
      <c r="B510" s="286" t="s">
        <v>332</v>
      </c>
      <c r="C510" s="183">
        <v>4</v>
      </c>
      <c r="D510" s="229" t="s">
        <v>262</v>
      </c>
      <c r="E510" s="353" t="s">
        <v>231</v>
      </c>
      <c r="F510" s="166">
        <v>12</v>
      </c>
      <c r="G510" s="90" t="s">
        <v>47</v>
      </c>
      <c r="H510" s="90">
        <v>22</v>
      </c>
      <c r="I510" s="90">
        <v>22</v>
      </c>
      <c r="J510" s="90">
        <v>32</v>
      </c>
      <c r="K510" s="90">
        <v>32</v>
      </c>
      <c r="L510" s="90"/>
      <c r="M510" s="90"/>
      <c r="N510" s="68"/>
      <c r="O510" s="117"/>
      <c r="P510" s="117"/>
      <c r="Q510" s="117"/>
      <c r="R510" s="61"/>
      <c r="S510" s="61"/>
      <c r="T510" s="61"/>
      <c r="U510" s="61"/>
      <c r="V510" s="61"/>
      <c r="W510" s="61"/>
      <c r="X510" s="61">
        <v>1.2</v>
      </c>
      <c r="Y510" s="61"/>
      <c r="Z510" s="61">
        <v>3.6</v>
      </c>
      <c r="AA510" s="61"/>
      <c r="AB510" s="61"/>
      <c r="AC510" s="61"/>
      <c r="AD510" s="61"/>
      <c r="AE510" s="125"/>
      <c r="AF510" s="128">
        <f t="shared" si="69"/>
        <v>58.800000000000004</v>
      </c>
      <c r="AG510" s="126"/>
      <c r="AH510" s="60"/>
      <c r="AI510" s="60"/>
      <c r="AJ510" s="60"/>
      <c r="AK510" s="60"/>
      <c r="AL510" s="60"/>
      <c r="AM510" s="60"/>
      <c r="AN510" s="60"/>
      <c r="AO510" s="60"/>
      <c r="AP510" s="60"/>
      <c r="AQ510" s="126"/>
      <c r="AR510" s="126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>
        <v>58.800000000000004</v>
      </c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189"/>
      <c r="CL510" s="79" t="b">
        <f t="shared" si="64"/>
        <v>1</v>
      </c>
      <c r="CN510" s="389">
        <f t="shared" si="65"/>
        <v>1.6875</v>
      </c>
    </row>
    <row r="511" spans="1:92" ht="10.5" customHeight="1">
      <c r="A511" s="363" t="s">
        <v>333</v>
      </c>
      <c r="B511" s="286" t="s">
        <v>332</v>
      </c>
      <c r="C511" s="183">
        <v>5</v>
      </c>
      <c r="D511" s="229" t="s">
        <v>233</v>
      </c>
      <c r="E511" s="353" t="s">
        <v>231</v>
      </c>
      <c r="F511" s="166">
        <v>12</v>
      </c>
      <c r="G511" s="90" t="s">
        <v>47</v>
      </c>
      <c r="H511" s="90">
        <v>32</v>
      </c>
      <c r="I511" s="90">
        <v>32</v>
      </c>
      <c r="J511" s="90">
        <v>18</v>
      </c>
      <c r="K511" s="90">
        <v>18</v>
      </c>
      <c r="L511" s="90">
        <v>18</v>
      </c>
      <c r="M511" s="90">
        <v>18</v>
      </c>
      <c r="N511" s="68"/>
      <c r="O511" s="117"/>
      <c r="P511" s="117"/>
      <c r="Q511" s="117"/>
      <c r="R511" s="61"/>
      <c r="S511" s="61"/>
      <c r="T511" s="61"/>
      <c r="U511" s="61"/>
      <c r="V511" s="61"/>
      <c r="W511" s="61"/>
      <c r="X511" s="61">
        <v>1.2</v>
      </c>
      <c r="Y511" s="61"/>
      <c r="Z511" s="61">
        <v>3.6</v>
      </c>
      <c r="AA511" s="61"/>
      <c r="AB511" s="61"/>
      <c r="AC511" s="61"/>
      <c r="AD511" s="61"/>
      <c r="AE511" s="125"/>
      <c r="AF511" s="128">
        <f t="shared" si="69"/>
        <v>72.8</v>
      </c>
      <c r="AG511" s="126"/>
      <c r="AH511" s="60"/>
      <c r="AI511" s="60"/>
      <c r="AJ511" s="60"/>
      <c r="AK511" s="60"/>
      <c r="AL511" s="60"/>
      <c r="AM511" s="60"/>
      <c r="AN511" s="60"/>
      <c r="AO511" s="60"/>
      <c r="AP511" s="60"/>
      <c r="AQ511" s="126"/>
      <c r="AR511" s="126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>
        <f>AF511</f>
        <v>72.8</v>
      </c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189"/>
      <c r="CL511" s="79" t="b">
        <f t="shared" si="64"/>
        <v>1</v>
      </c>
      <c r="CN511" s="389">
        <f t="shared" si="65"/>
        <v>2.125</v>
      </c>
    </row>
    <row r="512" spans="1:92" ht="10.5" customHeight="1">
      <c r="A512" s="363" t="s">
        <v>333</v>
      </c>
      <c r="B512" s="286" t="s">
        <v>332</v>
      </c>
      <c r="C512" s="183">
        <v>6</v>
      </c>
      <c r="D512" s="229" t="s">
        <v>234</v>
      </c>
      <c r="E512" s="353" t="s">
        <v>231</v>
      </c>
      <c r="F512" s="166">
        <v>12</v>
      </c>
      <c r="G512" s="90" t="s">
        <v>47</v>
      </c>
      <c r="H512" s="90">
        <v>16</v>
      </c>
      <c r="I512" s="90">
        <v>16</v>
      </c>
      <c r="J512" s="90">
        <v>20</v>
      </c>
      <c r="K512" s="90">
        <v>20</v>
      </c>
      <c r="L512" s="90"/>
      <c r="M512" s="90"/>
      <c r="N512" s="68"/>
      <c r="O512" s="117"/>
      <c r="P512" s="117"/>
      <c r="Q512" s="117"/>
      <c r="R512" s="61"/>
      <c r="S512" s="61"/>
      <c r="T512" s="61"/>
      <c r="U512" s="61"/>
      <c r="V512" s="61"/>
      <c r="W512" s="61"/>
      <c r="X512" s="61">
        <v>1.2</v>
      </c>
      <c r="Y512" s="61"/>
      <c r="Z512" s="61">
        <v>3.6</v>
      </c>
      <c r="AA512" s="61"/>
      <c r="AB512" s="61"/>
      <c r="AC512" s="61"/>
      <c r="AD512" s="61"/>
      <c r="AE512" s="125"/>
      <c r="AF512" s="128">
        <f t="shared" si="69"/>
        <v>40.800000000000004</v>
      </c>
      <c r="AG512" s="126"/>
      <c r="AH512" s="60"/>
      <c r="AI512" s="60"/>
      <c r="AJ512" s="60"/>
      <c r="AK512" s="60"/>
      <c r="AL512" s="60"/>
      <c r="AM512" s="60"/>
      <c r="AN512" s="60"/>
      <c r="AO512" s="60">
        <f>AF512</f>
        <v>40.800000000000004</v>
      </c>
      <c r="AP512" s="60"/>
      <c r="AQ512" s="126"/>
      <c r="AR512" s="126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189"/>
      <c r="CL512" s="79" t="b">
        <f t="shared" si="64"/>
        <v>1</v>
      </c>
      <c r="CN512" s="389">
        <f t="shared" si="65"/>
        <v>1.125</v>
      </c>
    </row>
    <row r="513" spans="1:92" ht="10.5" customHeight="1">
      <c r="A513" s="363" t="s">
        <v>333</v>
      </c>
      <c r="B513" s="286" t="s">
        <v>332</v>
      </c>
      <c r="C513" s="183">
        <v>7</v>
      </c>
      <c r="D513" s="229" t="s">
        <v>235</v>
      </c>
      <c r="E513" s="353" t="s">
        <v>231</v>
      </c>
      <c r="F513" s="166">
        <v>12</v>
      </c>
      <c r="G513" s="90" t="s">
        <v>47</v>
      </c>
      <c r="H513" s="90">
        <v>16</v>
      </c>
      <c r="I513" s="90">
        <v>16</v>
      </c>
      <c r="J513" s="90">
        <v>20</v>
      </c>
      <c r="K513" s="90">
        <v>20</v>
      </c>
      <c r="L513" s="90"/>
      <c r="M513" s="90"/>
      <c r="N513" s="68"/>
      <c r="O513" s="117"/>
      <c r="P513" s="117"/>
      <c r="Q513" s="117"/>
      <c r="R513" s="61"/>
      <c r="S513" s="61"/>
      <c r="T513" s="61"/>
      <c r="U513" s="61"/>
      <c r="V513" s="61"/>
      <c r="W513" s="61"/>
      <c r="X513" s="61">
        <v>1.2</v>
      </c>
      <c r="Y513" s="61"/>
      <c r="Z513" s="61">
        <v>3.6</v>
      </c>
      <c r="AA513" s="61"/>
      <c r="AB513" s="61"/>
      <c r="AC513" s="61"/>
      <c r="AD513" s="61"/>
      <c r="AE513" s="125"/>
      <c r="AF513" s="128">
        <f t="shared" si="69"/>
        <v>40.800000000000004</v>
      </c>
      <c r="AG513" s="126"/>
      <c r="AH513" s="60"/>
      <c r="AI513" s="60">
        <f>AF513</f>
        <v>40.800000000000004</v>
      </c>
      <c r="AJ513" s="60"/>
      <c r="AK513" s="60"/>
      <c r="AL513" s="60"/>
      <c r="AM513" s="60"/>
      <c r="AN513" s="60"/>
      <c r="AO513" s="60"/>
      <c r="AP513" s="60"/>
      <c r="AQ513" s="126"/>
      <c r="AR513" s="126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189"/>
      <c r="CL513" s="79" t="b">
        <f t="shared" si="64"/>
        <v>1</v>
      </c>
      <c r="CN513" s="389">
        <f t="shared" si="65"/>
        <v>1.125</v>
      </c>
    </row>
    <row r="514" spans="1:92" ht="10.5" customHeight="1">
      <c r="A514" s="363" t="s">
        <v>333</v>
      </c>
      <c r="B514" s="286" t="s">
        <v>332</v>
      </c>
      <c r="C514" s="183">
        <v>8</v>
      </c>
      <c r="D514" s="230" t="s">
        <v>86</v>
      </c>
      <c r="E514" s="351" t="s">
        <v>231</v>
      </c>
      <c r="F514" s="166">
        <v>12</v>
      </c>
      <c r="G514" s="90" t="s">
        <v>47</v>
      </c>
      <c r="H514" s="90"/>
      <c r="I514" s="90"/>
      <c r="J514" s="90"/>
      <c r="K514" s="90"/>
      <c r="L514" s="90"/>
      <c r="M514" s="90"/>
      <c r="N514" s="91"/>
      <c r="O514" s="91"/>
      <c r="P514" s="92"/>
      <c r="Q514" s="92"/>
      <c r="R514" s="91"/>
      <c r="S514" s="91"/>
      <c r="T514" s="91"/>
      <c r="U514" s="92"/>
      <c r="V514" s="64"/>
      <c r="W514" s="92">
        <v>56</v>
      </c>
      <c r="X514" s="92"/>
      <c r="Y514" s="92"/>
      <c r="Z514" s="91"/>
      <c r="AA514" s="91"/>
      <c r="AB514" s="92"/>
      <c r="AC514" s="91"/>
      <c r="AD514" s="91"/>
      <c r="AE514" s="133"/>
      <c r="AF514" s="128">
        <f t="shared" si="69"/>
        <v>56</v>
      </c>
      <c r="AG514" s="126"/>
      <c r="AH514" s="60"/>
      <c r="AI514" s="60"/>
      <c r="AJ514" s="60"/>
      <c r="AK514" s="60"/>
      <c r="AL514" s="60"/>
      <c r="AM514" s="60"/>
      <c r="AN514" s="60"/>
      <c r="AO514" s="60"/>
      <c r="AP514" s="60"/>
      <c r="AQ514" s="126"/>
      <c r="AR514" s="126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>
        <v>20</v>
      </c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>
        <v>36</v>
      </c>
      <c r="CG514" s="60"/>
      <c r="CH514" s="60"/>
      <c r="CI514" s="60"/>
      <c r="CJ514" s="60"/>
      <c r="CK514" s="189"/>
      <c r="CL514" s="79" t="b">
        <f t="shared" si="64"/>
        <v>1</v>
      </c>
      <c r="CN514" s="389">
        <f t="shared" si="65"/>
        <v>0</v>
      </c>
    </row>
    <row r="515" spans="1:92" ht="10.5" customHeight="1">
      <c r="A515" s="363" t="s">
        <v>333</v>
      </c>
      <c r="B515" s="286" t="s">
        <v>332</v>
      </c>
      <c r="C515" s="183">
        <v>9</v>
      </c>
      <c r="D515" s="222" t="s">
        <v>265</v>
      </c>
      <c r="E515" s="351" t="s">
        <v>231</v>
      </c>
      <c r="F515" s="166">
        <v>12</v>
      </c>
      <c r="G515" s="90" t="s">
        <v>47</v>
      </c>
      <c r="H515" s="90"/>
      <c r="I515" s="90"/>
      <c r="J515" s="90"/>
      <c r="K515" s="90"/>
      <c r="L515" s="90"/>
      <c r="M515" s="90"/>
      <c r="N515" s="90"/>
      <c r="O515" s="90"/>
      <c r="P515" s="92"/>
      <c r="Q515" s="90"/>
      <c r="R515" s="90"/>
      <c r="S515" s="90"/>
      <c r="T515" s="90"/>
      <c r="U515" s="90"/>
      <c r="V515" s="90"/>
      <c r="W515" s="91"/>
      <c r="X515" s="91"/>
      <c r="Y515" s="91"/>
      <c r="Z515" s="92"/>
      <c r="AA515" s="90">
        <v>2</v>
      </c>
      <c r="AB515" s="90"/>
      <c r="AC515" s="64">
        <f>ROUND(F515/10*0.5*5,0)</f>
        <v>3</v>
      </c>
      <c r="AD515" s="91"/>
      <c r="AE515" s="133"/>
      <c r="AF515" s="128">
        <f t="shared" si="69"/>
        <v>5</v>
      </c>
      <c r="AG515" s="126"/>
      <c r="AH515" s="60"/>
      <c r="AI515" s="60"/>
      <c r="AJ515" s="60"/>
      <c r="AK515" s="60"/>
      <c r="AL515" s="60"/>
      <c r="AM515" s="60"/>
      <c r="AN515" s="60"/>
      <c r="AO515" s="60"/>
      <c r="AP515" s="60"/>
      <c r="AQ515" s="126"/>
      <c r="AR515" s="126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71">
        <f>AF515</f>
        <v>5</v>
      </c>
      <c r="CH515" s="60"/>
      <c r="CI515" s="60"/>
      <c r="CJ515" s="60"/>
      <c r="CK515" s="189"/>
      <c r="CL515" s="79" t="b">
        <f t="shared" si="64"/>
        <v>1</v>
      </c>
      <c r="CN515" s="389">
        <f t="shared" si="65"/>
        <v>0</v>
      </c>
    </row>
    <row r="516" spans="1:92" s="280" customFormat="1" ht="10.5" customHeight="1">
      <c r="A516" s="363" t="s">
        <v>333</v>
      </c>
      <c r="B516" s="286" t="s">
        <v>332</v>
      </c>
      <c r="C516" s="218"/>
      <c r="D516" s="225"/>
      <c r="E516" s="352" t="s">
        <v>236</v>
      </c>
      <c r="F516" s="81"/>
      <c r="G516" s="81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405"/>
      <c r="AD516" s="80"/>
      <c r="AE516" s="124"/>
      <c r="AF516" s="127"/>
      <c r="AG516" s="276"/>
      <c r="AH516" s="277"/>
      <c r="AI516" s="277"/>
      <c r="AJ516" s="277"/>
      <c r="AK516" s="277"/>
      <c r="AL516" s="277"/>
      <c r="AM516" s="277"/>
      <c r="AN516" s="277"/>
      <c r="AO516" s="277"/>
      <c r="AP516" s="277"/>
      <c r="AQ516" s="277"/>
      <c r="AR516" s="277"/>
      <c r="AS516" s="277"/>
      <c r="AT516" s="277"/>
      <c r="AU516" s="277"/>
      <c r="AV516" s="277"/>
      <c r="AW516" s="277"/>
      <c r="AX516" s="277"/>
      <c r="AY516" s="277"/>
      <c r="AZ516" s="277"/>
      <c r="BA516" s="277"/>
      <c r="BB516" s="277"/>
      <c r="BC516" s="277"/>
      <c r="BD516" s="277"/>
      <c r="BE516" s="277"/>
      <c r="BF516" s="277"/>
      <c r="BG516" s="277"/>
      <c r="BH516" s="277"/>
      <c r="BI516" s="277"/>
      <c r="BJ516" s="277"/>
      <c r="BK516" s="277"/>
      <c r="BL516" s="277"/>
      <c r="BM516" s="277"/>
      <c r="BN516" s="277"/>
      <c r="BO516" s="277"/>
      <c r="BP516" s="277"/>
      <c r="BQ516" s="277"/>
      <c r="BR516" s="277"/>
      <c r="BS516" s="277"/>
      <c r="BT516" s="277"/>
      <c r="BU516" s="277"/>
      <c r="BV516" s="277"/>
      <c r="BW516" s="277"/>
      <c r="BX516" s="277"/>
      <c r="BY516" s="277"/>
      <c r="BZ516" s="277"/>
      <c r="CA516" s="277"/>
      <c r="CB516" s="277"/>
      <c r="CC516" s="277"/>
      <c r="CD516" s="277"/>
      <c r="CE516" s="277"/>
      <c r="CF516" s="277"/>
      <c r="CG516" s="277"/>
      <c r="CH516" s="277"/>
      <c r="CI516" s="277"/>
      <c r="CJ516" s="277"/>
      <c r="CK516" s="278"/>
      <c r="CL516" s="79" t="b">
        <f t="shared" si="64"/>
        <v>1</v>
      </c>
      <c r="CN516" s="389">
        <f t="shared" si="65"/>
        <v>0</v>
      </c>
    </row>
    <row r="517" spans="1:92" ht="10.5" customHeight="1">
      <c r="A517" s="363" t="s">
        <v>333</v>
      </c>
      <c r="B517" s="286" t="s">
        <v>332</v>
      </c>
      <c r="C517" s="183">
        <v>1</v>
      </c>
      <c r="D517" s="224" t="s">
        <v>241</v>
      </c>
      <c r="E517" s="351" t="s">
        <v>236</v>
      </c>
      <c r="F517" s="166">
        <v>13</v>
      </c>
      <c r="G517" s="90" t="s">
        <v>47</v>
      </c>
      <c r="H517" s="87">
        <v>22</v>
      </c>
      <c r="I517" s="82">
        <v>22</v>
      </c>
      <c r="J517" s="166">
        <v>32</v>
      </c>
      <c r="K517" s="166">
        <v>32</v>
      </c>
      <c r="L517" s="163"/>
      <c r="M517" s="87"/>
      <c r="N517" s="68"/>
      <c r="O517" s="61"/>
      <c r="P517" s="64"/>
      <c r="Q517" s="61"/>
      <c r="R517" s="61"/>
      <c r="S517" s="61"/>
      <c r="T517" s="61"/>
      <c r="U517" s="61"/>
      <c r="V517" s="61"/>
      <c r="W517" s="61"/>
      <c r="X517" s="61">
        <v>1.3</v>
      </c>
      <c r="Y517" s="61"/>
      <c r="Z517" s="61">
        <v>3.9</v>
      </c>
      <c r="AA517" s="61"/>
      <c r="AB517" s="61"/>
      <c r="AC517" s="61"/>
      <c r="AD517" s="61"/>
      <c r="AE517" s="125"/>
      <c r="AF517" s="128">
        <f t="shared" si="69"/>
        <v>59.199999999999996</v>
      </c>
      <c r="AG517" s="174"/>
      <c r="AH517" s="64"/>
      <c r="AI517" s="64"/>
      <c r="AJ517" s="64"/>
      <c r="AK517" s="64"/>
      <c r="AL517" s="64"/>
      <c r="AM517" s="64"/>
      <c r="AN517" s="64"/>
      <c r="AO517" s="64"/>
      <c r="AP517" s="64"/>
      <c r="AQ517" s="174"/>
      <c r="AR517" s="17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>
        <v>59.199999999999996</v>
      </c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206"/>
      <c r="CL517" s="79" t="b">
        <f t="shared" si="64"/>
        <v>1</v>
      </c>
      <c r="CN517" s="389">
        <f t="shared" si="65"/>
        <v>1.6875</v>
      </c>
    </row>
    <row r="518" spans="1:92" ht="10.5" customHeight="1">
      <c r="A518" s="363" t="s">
        <v>333</v>
      </c>
      <c r="B518" s="286" t="s">
        <v>332</v>
      </c>
      <c r="C518" s="183">
        <v>2</v>
      </c>
      <c r="D518" s="222" t="s">
        <v>327</v>
      </c>
      <c r="E518" s="351" t="s">
        <v>236</v>
      </c>
      <c r="F518" s="166">
        <v>13</v>
      </c>
      <c r="G518" s="90" t="s">
        <v>47</v>
      </c>
      <c r="H518" s="87">
        <v>32</v>
      </c>
      <c r="I518" s="82">
        <v>32</v>
      </c>
      <c r="J518" s="166">
        <v>40</v>
      </c>
      <c r="K518" s="166">
        <v>40</v>
      </c>
      <c r="L518" s="163"/>
      <c r="M518" s="87"/>
      <c r="N518" s="68"/>
      <c r="O518" s="61"/>
      <c r="P518" s="64"/>
      <c r="Q518" s="61"/>
      <c r="R518" s="61"/>
      <c r="S518" s="61"/>
      <c r="T518" s="61"/>
      <c r="U518" s="61"/>
      <c r="V518" s="61"/>
      <c r="W518" s="61"/>
      <c r="X518" s="61">
        <v>1.3</v>
      </c>
      <c r="Y518" s="61"/>
      <c r="Z518" s="61">
        <v>3.9</v>
      </c>
      <c r="AA518" s="61"/>
      <c r="AB518" s="61"/>
      <c r="AC518" s="61"/>
      <c r="AD518" s="61"/>
      <c r="AE518" s="125"/>
      <c r="AF518" s="128">
        <f t="shared" si="69"/>
        <v>77.2</v>
      </c>
      <c r="AG518" s="174"/>
      <c r="AH518" s="64"/>
      <c r="AI518" s="64"/>
      <c r="AJ518" s="64"/>
      <c r="AK518" s="64"/>
      <c r="AL518" s="64"/>
      <c r="AM518" s="64"/>
      <c r="AN518" s="64"/>
      <c r="AO518" s="64"/>
      <c r="AP518" s="64"/>
      <c r="AQ518" s="174"/>
      <c r="AR518" s="17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>
        <f>AF518</f>
        <v>77.2</v>
      </c>
      <c r="CC518" s="64"/>
      <c r="CD518" s="64"/>
      <c r="CE518" s="64"/>
      <c r="CF518" s="64"/>
      <c r="CG518" s="64"/>
      <c r="CH518" s="64"/>
      <c r="CI518" s="64"/>
      <c r="CJ518" s="64"/>
      <c r="CK518" s="206"/>
      <c r="CL518" s="79" t="b">
        <f t="shared" si="64"/>
        <v>1</v>
      </c>
      <c r="CN518" s="389">
        <f t="shared" si="65"/>
        <v>2.25</v>
      </c>
    </row>
    <row r="519" spans="1:92" ht="10.5" customHeight="1">
      <c r="A519" s="363" t="s">
        <v>333</v>
      </c>
      <c r="B519" s="286" t="s">
        <v>332</v>
      </c>
      <c r="C519" s="183">
        <v>3</v>
      </c>
      <c r="D519" s="224" t="s">
        <v>240</v>
      </c>
      <c r="E519" s="351" t="s">
        <v>236</v>
      </c>
      <c r="F519" s="166">
        <v>13</v>
      </c>
      <c r="G519" s="90" t="s">
        <v>47</v>
      </c>
      <c r="H519" s="87">
        <v>32</v>
      </c>
      <c r="I519" s="87">
        <v>32</v>
      </c>
      <c r="J519" s="166">
        <v>40</v>
      </c>
      <c r="K519" s="166">
        <v>40</v>
      </c>
      <c r="L519" s="166"/>
      <c r="M519" s="87"/>
      <c r="N519" s="61"/>
      <c r="O519" s="61"/>
      <c r="P519" s="64"/>
      <c r="Q519" s="61"/>
      <c r="R519" s="61"/>
      <c r="S519" s="61"/>
      <c r="T519" s="61"/>
      <c r="U519" s="61"/>
      <c r="V519" s="61"/>
      <c r="W519" s="61"/>
      <c r="X519" s="61">
        <v>1.3</v>
      </c>
      <c r="Y519" s="61"/>
      <c r="Z519" s="61">
        <v>3.9</v>
      </c>
      <c r="AA519" s="61"/>
      <c r="AB519" s="61"/>
      <c r="AC519" s="61"/>
      <c r="AD519" s="61"/>
      <c r="AE519" s="125"/>
      <c r="AF519" s="128">
        <f t="shared" si="69"/>
        <v>77.2</v>
      </c>
      <c r="AG519" s="174"/>
      <c r="AH519" s="64"/>
      <c r="AI519" s="64"/>
      <c r="AJ519" s="64"/>
      <c r="AK519" s="64"/>
      <c r="AL519" s="64"/>
      <c r="AM519" s="64"/>
      <c r="AN519" s="64"/>
      <c r="AO519" s="64"/>
      <c r="AP519" s="64"/>
      <c r="AQ519" s="174"/>
      <c r="AR519" s="17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>
        <f>AF519</f>
        <v>77.2</v>
      </c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0"/>
      <c r="CG519" s="64"/>
      <c r="CH519" s="64"/>
      <c r="CI519" s="64"/>
      <c r="CJ519" s="64"/>
      <c r="CK519" s="206"/>
      <c r="CL519" s="79" t="b">
        <f t="shared" si="64"/>
        <v>1</v>
      </c>
      <c r="CN519" s="389">
        <f t="shared" si="65"/>
        <v>2.25</v>
      </c>
    </row>
    <row r="520" spans="1:92" ht="10.5" customHeight="1">
      <c r="A520" s="363" t="s">
        <v>333</v>
      </c>
      <c r="B520" s="286" t="s">
        <v>332</v>
      </c>
      <c r="C520" s="183">
        <v>4</v>
      </c>
      <c r="D520" s="224" t="s">
        <v>242</v>
      </c>
      <c r="E520" s="351" t="s">
        <v>236</v>
      </c>
      <c r="F520" s="166">
        <v>13</v>
      </c>
      <c r="G520" s="90" t="s">
        <v>47</v>
      </c>
      <c r="H520" s="87">
        <v>20</v>
      </c>
      <c r="I520" s="87">
        <v>20</v>
      </c>
      <c r="J520" s="166">
        <v>28</v>
      </c>
      <c r="K520" s="166">
        <v>28</v>
      </c>
      <c r="L520" s="166"/>
      <c r="M520" s="87"/>
      <c r="N520" s="61"/>
      <c r="O520" s="61"/>
      <c r="P520" s="64"/>
      <c r="Q520" s="61"/>
      <c r="R520" s="61"/>
      <c r="S520" s="61"/>
      <c r="T520" s="61"/>
      <c r="U520" s="61"/>
      <c r="V520" s="61"/>
      <c r="W520" s="61"/>
      <c r="X520" s="61">
        <v>1.3</v>
      </c>
      <c r="Y520" s="61"/>
      <c r="Z520" s="61">
        <v>3.9</v>
      </c>
      <c r="AA520" s="61"/>
      <c r="AB520" s="61"/>
      <c r="AC520" s="61"/>
      <c r="AD520" s="61"/>
      <c r="AE520" s="125"/>
      <c r="AF520" s="128">
        <f t="shared" si="69"/>
        <v>53.199999999999996</v>
      </c>
      <c r="AG520" s="174"/>
      <c r="AH520" s="64"/>
      <c r="AI520" s="64"/>
      <c r="AJ520" s="64"/>
      <c r="AK520" s="64"/>
      <c r="AL520" s="64"/>
      <c r="AM520" s="64"/>
      <c r="AN520" s="64"/>
      <c r="AO520" s="64"/>
      <c r="AP520" s="64"/>
      <c r="AQ520" s="174"/>
      <c r="AR520" s="17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>
        <f>AF520</f>
        <v>53.199999999999996</v>
      </c>
      <c r="CB520" s="64"/>
      <c r="CC520" s="64"/>
      <c r="CD520" s="64"/>
      <c r="CE520" s="64"/>
      <c r="CF520" s="60"/>
      <c r="CG520" s="64"/>
      <c r="CH520" s="64"/>
      <c r="CI520" s="64"/>
      <c r="CJ520" s="64"/>
      <c r="CK520" s="206"/>
      <c r="CL520" s="79" t="b">
        <f aca="true" t="shared" si="70" ref="CL520:CL583">SUM(AG520:CK520)=AF520</f>
        <v>1</v>
      </c>
      <c r="CN520" s="389">
        <f t="shared" si="65"/>
        <v>1.5</v>
      </c>
    </row>
    <row r="521" spans="1:92" ht="10.5" customHeight="1">
      <c r="A521" s="363" t="s">
        <v>333</v>
      </c>
      <c r="B521" s="286" t="s">
        <v>332</v>
      </c>
      <c r="C521" s="183">
        <v>5</v>
      </c>
      <c r="D521" s="230" t="s">
        <v>308</v>
      </c>
      <c r="E521" s="353" t="s">
        <v>236</v>
      </c>
      <c r="F521" s="166">
        <v>13</v>
      </c>
      <c r="G521" s="90" t="s">
        <v>47</v>
      </c>
      <c r="H521" s="87">
        <v>22</v>
      </c>
      <c r="I521" s="310">
        <v>22</v>
      </c>
      <c r="J521" s="77">
        <v>32</v>
      </c>
      <c r="K521" s="77">
        <v>32</v>
      </c>
      <c r="L521" s="350"/>
      <c r="M521" s="309"/>
      <c r="N521" s="311"/>
      <c r="O521" s="63"/>
      <c r="P521" s="78"/>
      <c r="Q521" s="63"/>
      <c r="R521" s="63"/>
      <c r="S521" s="63"/>
      <c r="T521" s="63"/>
      <c r="U521" s="63"/>
      <c r="V521" s="63"/>
      <c r="W521" s="63"/>
      <c r="X521" s="63">
        <v>1.3</v>
      </c>
      <c r="Y521" s="63"/>
      <c r="Z521" s="63">
        <v>3.9</v>
      </c>
      <c r="AA521" s="63"/>
      <c r="AB521" s="63"/>
      <c r="AC521" s="63"/>
      <c r="AD521" s="63"/>
      <c r="AE521" s="132"/>
      <c r="AF521" s="128">
        <f t="shared" si="69"/>
        <v>59.199999999999996</v>
      </c>
      <c r="AG521" s="174"/>
      <c r="AH521" s="64"/>
      <c r="AI521" s="64"/>
      <c r="AJ521" s="64"/>
      <c r="AK521" s="64"/>
      <c r="AL521" s="64"/>
      <c r="AM521" s="64"/>
      <c r="AN521" s="64"/>
      <c r="AO521" s="64"/>
      <c r="AP521" s="64"/>
      <c r="AQ521" s="174"/>
      <c r="AR521" s="17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>
        <f>AF521</f>
        <v>59.199999999999996</v>
      </c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206"/>
      <c r="CL521" s="79" t="b">
        <f>SUM(AG521:CK521)=AF521</f>
        <v>1</v>
      </c>
      <c r="CN521" s="389">
        <f>(I521+K521+M521)/2/16</f>
        <v>1.6875</v>
      </c>
    </row>
    <row r="522" spans="1:92" ht="10.5" customHeight="1">
      <c r="A522" s="363" t="s">
        <v>333</v>
      </c>
      <c r="B522" s="286" t="s">
        <v>332</v>
      </c>
      <c r="C522" s="183">
        <v>6</v>
      </c>
      <c r="D522" s="229" t="s">
        <v>350</v>
      </c>
      <c r="E522" s="351" t="s">
        <v>236</v>
      </c>
      <c r="F522" s="166">
        <v>13</v>
      </c>
      <c r="G522" s="90" t="s">
        <v>47</v>
      </c>
      <c r="H522" s="87">
        <v>22</v>
      </c>
      <c r="I522" s="87">
        <v>22</v>
      </c>
      <c r="J522" s="166">
        <v>32</v>
      </c>
      <c r="K522" s="166">
        <v>32</v>
      </c>
      <c r="L522" s="166"/>
      <c r="M522" s="87"/>
      <c r="N522" s="61"/>
      <c r="O522" s="61"/>
      <c r="P522" s="64"/>
      <c r="Q522" s="61"/>
      <c r="R522" s="61"/>
      <c r="S522" s="61"/>
      <c r="T522" s="61"/>
      <c r="U522" s="61"/>
      <c r="V522" s="61"/>
      <c r="W522" s="61"/>
      <c r="X522" s="61">
        <v>1.3</v>
      </c>
      <c r="Y522" s="61"/>
      <c r="Z522" s="61">
        <v>3.9</v>
      </c>
      <c r="AA522" s="61"/>
      <c r="AB522" s="61"/>
      <c r="AC522" s="61"/>
      <c r="AD522" s="61"/>
      <c r="AE522" s="125"/>
      <c r="AF522" s="128">
        <f t="shared" si="69"/>
        <v>59.199999999999996</v>
      </c>
      <c r="AG522" s="174"/>
      <c r="AH522" s="64"/>
      <c r="AI522" s="64"/>
      <c r="AJ522" s="64"/>
      <c r="AK522" s="64"/>
      <c r="AL522" s="64"/>
      <c r="AM522" s="64"/>
      <c r="AN522" s="64"/>
      <c r="AO522" s="64"/>
      <c r="AP522" s="64"/>
      <c r="AQ522" s="174"/>
      <c r="AR522" s="174"/>
      <c r="AS522" s="64"/>
      <c r="AT522" s="64"/>
      <c r="AU522" s="64"/>
      <c r="AV522" s="64"/>
      <c r="AW522" s="64">
        <f>AF522</f>
        <v>59.199999999999996</v>
      </c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0"/>
      <c r="CG522" s="64"/>
      <c r="CH522" s="64"/>
      <c r="CI522" s="64"/>
      <c r="CJ522" s="64"/>
      <c r="CK522" s="206"/>
      <c r="CL522" s="79" t="b">
        <f t="shared" si="70"/>
        <v>1</v>
      </c>
      <c r="CN522" s="389">
        <f>(I522+K522+M522)/2/16</f>
        <v>1.6875</v>
      </c>
    </row>
    <row r="523" spans="1:92" ht="10.5" customHeight="1">
      <c r="A523" s="363" t="s">
        <v>333</v>
      </c>
      <c r="B523" s="286" t="s">
        <v>332</v>
      </c>
      <c r="C523" s="183">
        <v>7</v>
      </c>
      <c r="D523" s="312" t="s">
        <v>86</v>
      </c>
      <c r="E523" s="353" t="s">
        <v>236</v>
      </c>
      <c r="F523" s="90">
        <v>13</v>
      </c>
      <c r="G523" s="90" t="s">
        <v>47</v>
      </c>
      <c r="H523" s="90"/>
      <c r="I523" s="308"/>
      <c r="J523" s="308"/>
      <c r="K523" s="308"/>
      <c r="L523" s="308"/>
      <c r="M523" s="308"/>
      <c r="N523" s="103"/>
      <c r="O523" s="103"/>
      <c r="P523" s="113"/>
      <c r="Q523" s="103"/>
      <c r="R523" s="103"/>
      <c r="S523" s="103"/>
      <c r="T523" s="103"/>
      <c r="U523" s="113"/>
      <c r="V523" s="113"/>
      <c r="W523" s="113">
        <v>90</v>
      </c>
      <c r="X523" s="113"/>
      <c r="Y523" s="113"/>
      <c r="Z523" s="103"/>
      <c r="AA523" s="103"/>
      <c r="AB523" s="103"/>
      <c r="AC523" s="103"/>
      <c r="AD523" s="103"/>
      <c r="AE523" s="138"/>
      <c r="AF523" s="128">
        <f t="shared" si="69"/>
        <v>90</v>
      </c>
      <c r="AG523" s="174"/>
      <c r="AH523" s="64"/>
      <c r="AI523" s="64"/>
      <c r="AJ523" s="64"/>
      <c r="AK523" s="64"/>
      <c r="AL523" s="64"/>
      <c r="AM523" s="64"/>
      <c r="AN523" s="64"/>
      <c r="AO523" s="64"/>
      <c r="AP523" s="64"/>
      <c r="AQ523" s="174"/>
      <c r="AR523" s="17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>
        <v>20</v>
      </c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>
        <v>70</v>
      </c>
      <c r="CG523" s="64"/>
      <c r="CH523" s="64"/>
      <c r="CI523" s="64"/>
      <c r="CJ523" s="64"/>
      <c r="CK523" s="206"/>
      <c r="CL523" s="79" t="b">
        <f t="shared" si="70"/>
        <v>1</v>
      </c>
      <c r="CN523" s="389">
        <f>(I523+K523+M523)/2/16</f>
        <v>0</v>
      </c>
    </row>
    <row r="524" spans="1:92" ht="10.5" customHeight="1" thickBot="1">
      <c r="A524" s="364" t="s">
        <v>333</v>
      </c>
      <c r="B524" s="287" t="s">
        <v>332</v>
      </c>
      <c r="C524" s="219">
        <v>8</v>
      </c>
      <c r="D524" s="377" t="s">
        <v>265</v>
      </c>
      <c r="E524" s="365" t="s">
        <v>236</v>
      </c>
      <c r="F524" s="190">
        <v>13</v>
      </c>
      <c r="G524" s="209" t="s">
        <v>47</v>
      </c>
      <c r="H524" s="209"/>
      <c r="I524" s="209"/>
      <c r="J524" s="209"/>
      <c r="K524" s="209"/>
      <c r="L524" s="209"/>
      <c r="M524" s="209"/>
      <c r="N524" s="209"/>
      <c r="O524" s="209"/>
      <c r="P524" s="211"/>
      <c r="Q524" s="209"/>
      <c r="R524" s="209"/>
      <c r="S524" s="209"/>
      <c r="T524" s="209"/>
      <c r="U524" s="209"/>
      <c r="V524" s="209"/>
      <c r="W524" s="210"/>
      <c r="X524" s="210"/>
      <c r="Y524" s="210"/>
      <c r="Z524" s="211"/>
      <c r="AA524" s="209">
        <v>2</v>
      </c>
      <c r="AB524" s="210"/>
      <c r="AC524" s="193">
        <f>ROUND(F524/10*0.5*5,0)</f>
        <v>3</v>
      </c>
      <c r="AD524" s="210"/>
      <c r="AE524" s="212"/>
      <c r="AF524" s="195">
        <f t="shared" si="69"/>
        <v>5</v>
      </c>
      <c r="AG524" s="366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366"/>
      <c r="AR524" s="366"/>
      <c r="AS524" s="193"/>
      <c r="AT524" s="193"/>
      <c r="AU524" s="193"/>
      <c r="AV524" s="193"/>
      <c r="AW524" s="193"/>
      <c r="AX524" s="193"/>
      <c r="AY524" s="193"/>
      <c r="AZ524" s="193"/>
      <c r="BA524" s="193"/>
      <c r="BB524" s="193"/>
      <c r="BC524" s="193"/>
      <c r="BD524" s="193"/>
      <c r="BE524" s="193"/>
      <c r="BF524" s="193"/>
      <c r="BG524" s="193"/>
      <c r="BH524" s="193"/>
      <c r="BI524" s="193"/>
      <c r="BJ524" s="193"/>
      <c r="BK524" s="193"/>
      <c r="BL524" s="193"/>
      <c r="BM524" s="193"/>
      <c r="BN524" s="193"/>
      <c r="BO524" s="193"/>
      <c r="BP524" s="193"/>
      <c r="BQ524" s="193"/>
      <c r="BR524" s="193"/>
      <c r="BS524" s="193"/>
      <c r="BT524" s="193"/>
      <c r="BU524" s="193"/>
      <c r="BV524" s="193"/>
      <c r="BW524" s="193"/>
      <c r="BX524" s="193"/>
      <c r="BY524" s="193"/>
      <c r="BZ524" s="193"/>
      <c r="CA524" s="193"/>
      <c r="CB524" s="193"/>
      <c r="CC524" s="193"/>
      <c r="CD524" s="193"/>
      <c r="CE524" s="193"/>
      <c r="CF524" s="196"/>
      <c r="CG524" s="202">
        <f>AF524</f>
        <v>5</v>
      </c>
      <c r="CH524" s="193"/>
      <c r="CI524" s="193"/>
      <c r="CJ524" s="193"/>
      <c r="CK524" s="214"/>
      <c r="CL524" s="79" t="b">
        <f t="shared" si="70"/>
        <v>1</v>
      </c>
      <c r="CN524" s="389">
        <f>(I524+K524+M524)/2/16</f>
        <v>0</v>
      </c>
    </row>
    <row r="525" spans="1:90" s="238" customFormat="1" ht="9.75" customHeight="1">
      <c r="A525" s="360" t="s">
        <v>334</v>
      </c>
      <c r="B525" s="361" t="s">
        <v>330</v>
      </c>
      <c r="C525" s="236"/>
      <c r="D525" s="325"/>
      <c r="E525" s="358" t="s">
        <v>271</v>
      </c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39"/>
      <c r="AF525" s="145"/>
      <c r="AG525" s="143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43"/>
      <c r="BB525" s="143"/>
      <c r="BC525" s="143"/>
      <c r="BD525" s="143"/>
      <c r="BE525" s="118"/>
      <c r="BF525" s="118"/>
      <c r="BG525" s="118"/>
      <c r="BH525" s="118"/>
      <c r="BI525" s="118"/>
      <c r="BJ525" s="118"/>
      <c r="BK525" s="118"/>
      <c r="BL525" s="118"/>
      <c r="BM525" s="118"/>
      <c r="BN525" s="118"/>
      <c r="BO525" s="118"/>
      <c r="BP525" s="118"/>
      <c r="BQ525" s="118"/>
      <c r="BR525" s="118"/>
      <c r="BS525" s="118"/>
      <c r="BT525" s="118"/>
      <c r="BU525" s="118"/>
      <c r="BV525" s="118"/>
      <c r="BW525" s="118"/>
      <c r="BX525" s="118"/>
      <c r="BY525" s="118"/>
      <c r="BZ525" s="118"/>
      <c r="CA525" s="118"/>
      <c r="CB525" s="118"/>
      <c r="CC525" s="118"/>
      <c r="CD525" s="118"/>
      <c r="CE525" s="118"/>
      <c r="CF525" s="118"/>
      <c r="CG525" s="118"/>
      <c r="CH525" s="118"/>
      <c r="CI525" s="118"/>
      <c r="CJ525" s="118"/>
      <c r="CK525" s="241"/>
      <c r="CL525" s="79" t="b">
        <f t="shared" si="70"/>
        <v>1</v>
      </c>
    </row>
    <row r="526" spans="1:90" s="238" customFormat="1" ht="9.75" customHeight="1">
      <c r="A526" s="289" t="s">
        <v>334</v>
      </c>
      <c r="B526" s="284" t="s">
        <v>330</v>
      </c>
      <c r="C526" s="260">
        <v>1</v>
      </c>
      <c r="D526" s="223" t="s">
        <v>112</v>
      </c>
      <c r="E526" s="353" t="s">
        <v>271</v>
      </c>
      <c r="F526" s="74">
        <v>25</v>
      </c>
      <c r="G526" s="74" t="s">
        <v>54</v>
      </c>
      <c r="H526" s="74"/>
      <c r="I526" s="67"/>
      <c r="J526" s="67">
        <v>10</v>
      </c>
      <c r="K526" s="67">
        <v>10</v>
      </c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>
        <f aca="true" t="shared" si="71" ref="Z526:Z532">F526*0.3</f>
        <v>7.5</v>
      </c>
      <c r="AA526" s="67"/>
      <c r="AB526" s="67"/>
      <c r="AC526" s="67"/>
      <c r="AD526" s="67"/>
      <c r="AE526" s="134"/>
      <c r="AF526" s="128">
        <f>SUM(I526,K526,M526:AE526)</f>
        <v>17.5</v>
      </c>
      <c r="AG526" s="126"/>
      <c r="AH526" s="60"/>
      <c r="AI526" s="60"/>
      <c r="AJ526" s="60"/>
      <c r="AK526" s="60"/>
      <c r="AL526" s="60"/>
      <c r="AM526" s="60"/>
      <c r="AN526" s="60"/>
      <c r="AO526" s="60"/>
      <c r="AP526" s="66"/>
      <c r="AQ526" s="66"/>
      <c r="AR526" s="66"/>
      <c r="AS526" s="66"/>
      <c r="AT526" s="60"/>
      <c r="AU526" s="60"/>
      <c r="AV526" s="60"/>
      <c r="AW526" s="60"/>
      <c r="AX526" s="60"/>
      <c r="AY526" s="60"/>
      <c r="AZ526" s="60"/>
      <c r="BA526" s="126"/>
      <c r="BB526" s="126"/>
      <c r="BC526" s="126"/>
      <c r="BD526" s="126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>
        <v>17.5</v>
      </c>
      <c r="BR526" s="60"/>
      <c r="BS526" s="60"/>
      <c r="BT526" s="60"/>
      <c r="BU526" s="60"/>
      <c r="BV526" s="60"/>
      <c r="BW526" s="60"/>
      <c r="BX526" s="60"/>
      <c r="BY526" s="60"/>
      <c r="BZ526" s="60"/>
      <c r="CA526" s="167"/>
      <c r="CB526" s="167"/>
      <c r="CC526" s="167"/>
      <c r="CD526" s="167"/>
      <c r="CE526" s="167"/>
      <c r="CF526" s="167"/>
      <c r="CG526" s="167"/>
      <c r="CH526" s="167"/>
      <c r="CI526" s="167"/>
      <c r="CJ526" s="167"/>
      <c r="CK526" s="240"/>
      <c r="CL526" s="79" t="b">
        <f t="shared" si="70"/>
        <v>1</v>
      </c>
    </row>
    <row r="527" spans="1:90" s="238" customFormat="1" ht="9.75" customHeight="1">
      <c r="A527" s="289" t="s">
        <v>334</v>
      </c>
      <c r="B527" s="284" t="s">
        <v>330</v>
      </c>
      <c r="C527" s="260">
        <v>2</v>
      </c>
      <c r="D527" s="223" t="s">
        <v>110</v>
      </c>
      <c r="E527" s="353" t="s">
        <v>271</v>
      </c>
      <c r="F527" s="74">
        <v>25</v>
      </c>
      <c r="G527" s="74" t="s">
        <v>54</v>
      </c>
      <c r="H527" s="74"/>
      <c r="I527" s="74"/>
      <c r="J527" s="74">
        <v>8</v>
      </c>
      <c r="K527" s="67">
        <v>8</v>
      </c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>
        <f t="shared" si="71"/>
        <v>7.5</v>
      </c>
      <c r="AA527" s="67"/>
      <c r="AB527" s="67"/>
      <c r="AC527" s="67"/>
      <c r="AD527" s="67"/>
      <c r="AE527" s="134"/>
      <c r="AF527" s="128">
        <f aca="true" t="shared" si="72" ref="AF527:AF533">SUM(I527,K527,M527:AE527)</f>
        <v>15.5</v>
      </c>
      <c r="AG527" s="126"/>
      <c r="AH527" s="60">
        <f>AF527</f>
        <v>15.5</v>
      </c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126"/>
      <c r="BB527" s="126"/>
      <c r="BC527" s="126"/>
      <c r="BD527" s="126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167"/>
      <c r="CB527" s="167"/>
      <c r="CC527" s="167"/>
      <c r="CD527" s="167"/>
      <c r="CE527" s="167"/>
      <c r="CF527" s="167"/>
      <c r="CG527" s="167"/>
      <c r="CH527" s="167"/>
      <c r="CI527" s="167"/>
      <c r="CJ527" s="167"/>
      <c r="CK527" s="240"/>
      <c r="CL527" s="79" t="b">
        <f t="shared" si="70"/>
        <v>1</v>
      </c>
    </row>
    <row r="528" spans="1:90" s="238" customFormat="1" ht="9.75" customHeight="1">
      <c r="A528" s="289" t="s">
        <v>334</v>
      </c>
      <c r="B528" s="284" t="s">
        <v>330</v>
      </c>
      <c r="C528" s="260">
        <v>3</v>
      </c>
      <c r="D528" s="223" t="s">
        <v>118</v>
      </c>
      <c r="E528" s="353" t="s">
        <v>271</v>
      </c>
      <c r="F528" s="74">
        <v>25</v>
      </c>
      <c r="G528" s="74" t="s">
        <v>54</v>
      </c>
      <c r="H528" s="74"/>
      <c r="I528" s="67"/>
      <c r="J528" s="67">
        <v>8</v>
      </c>
      <c r="K528" s="67">
        <v>8</v>
      </c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>
        <f t="shared" si="71"/>
        <v>7.5</v>
      </c>
      <c r="AA528" s="67"/>
      <c r="AB528" s="67"/>
      <c r="AC528" s="67"/>
      <c r="AD528" s="67"/>
      <c r="AE528" s="134"/>
      <c r="AF528" s="128">
        <f t="shared" si="72"/>
        <v>15.5</v>
      </c>
      <c r="AG528" s="126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>
        <v>15.5</v>
      </c>
      <c r="BA528" s="126"/>
      <c r="BB528" s="126"/>
      <c r="BC528" s="126"/>
      <c r="BD528" s="126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167"/>
      <c r="CB528" s="167"/>
      <c r="CC528" s="167"/>
      <c r="CD528" s="167"/>
      <c r="CE528" s="167"/>
      <c r="CF528" s="167"/>
      <c r="CG528" s="167"/>
      <c r="CH528" s="167"/>
      <c r="CI528" s="167"/>
      <c r="CJ528" s="167"/>
      <c r="CK528" s="240"/>
      <c r="CL528" s="79" t="b">
        <f t="shared" si="70"/>
        <v>1</v>
      </c>
    </row>
    <row r="529" spans="1:90" s="238" customFormat="1" ht="9.75" customHeight="1">
      <c r="A529" s="289" t="s">
        <v>334</v>
      </c>
      <c r="B529" s="284" t="s">
        <v>330</v>
      </c>
      <c r="C529" s="260">
        <v>4</v>
      </c>
      <c r="D529" s="223" t="s">
        <v>82</v>
      </c>
      <c r="E529" s="353" t="s">
        <v>271</v>
      </c>
      <c r="F529" s="74">
        <v>25</v>
      </c>
      <c r="G529" s="74" t="s">
        <v>54</v>
      </c>
      <c r="H529" s="74"/>
      <c r="I529" s="67"/>
      <c r="J529" s="67">
        <v>16</v>
      </c>
      <c r="K529" s="67">
        <v>16</v>
      </c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>
        <f t="shared" si="71"/>
        <v>7.5</v>
      </c>
      <c r="AA529" s="67"/>
      <c r="AB529" s="67"/>
      <c r="AC529" s="67"/>
      <c r="AD529" s="67"/>
      <c r="AE529" s="134"/>
      <c r="AF529" s="128">
        <f t="shared" si="72"/>
        <v>23.5</v>
      </c>
      <c r="AG529" s="126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126"/>
      <c r="BB529" s="126"/>
      <c r="BC529" s="126"/>
      <c r="BD529" s="126"/>
      <c r="BE529" s="60"/>
      <c r="BF529" s="60"/>
      <c r="BG529" s="60"/>
      <c r="BH529" s="60"/>
      <c r="BI529" s="60"/>
      <c r="BJ529" s="60"/>
      <c r="BK529" s="60">
        <f>AF529</f>
        <v>23.5</v>
      </c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167"/>
      <c r="CB529" s="167"/>
      <c r="CC529" s="167"/>
      <c r="CD529" s="167"/>
      <c r="CE529" s="167"/>
      <c r="CF529" s="167"/>
      <c r="CG529" s="167"/>
      <c r="CH529" s="167"/>
      <c r="CI529" s="167"/>
      <c r="CJ529" s="167"/>
      <c r="CK529" s="240"/>
      <c r="CL529" s="79" t="b">
        <f t="shared" si="70"/>
        <v>1</v>
      </c>
    </row>
    <row r="530" spans="1:90" s="238" customFormat="1" ht="9.75" customHeight="1">
      <c r="A530" s="289" t="s">
        <v>334</v>
      </c>
      <c r="B530" s="284" t="s">
        <v>330</v>
      </c>
      <c r="C530" s="260">
        <v>5</v>
      </c>
      <c r="D530" s="222" t="s">
        <v>83</v>
      </c>
      <c r="E530" s="353" t="s">
        <v>271</v>
      </c>
      <c r="F530" s="74">
        <v>25</v>
      </c>
      <c r="G530" s="74" t="s">
        <v>54</v>
      </c>
      <c r="H530" s="74"/>
      <c r="I530" s="67"/>
      <c r="J530" s="67">
        <v>12</v>
      </c>
      <c r="K530" s="67">
        <v>12</v>
      </c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>
        <f t="shared" si="71"/>
        <v>7.5</v>
      </c>
      <c r="AA530" s="67"/>
      <c r="AB530" s="67"/>
      <c r="AC530" s="67"/>
      <c r="AD530" s="67"/>
      <c r="AE530" s="134"/>
      <c r="AF530" s="128">
        <f t="shared" si="72"/>
        <v>19.5</v>
      </c>
      <c r="AG530" s="126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126"/>
      <c r="BB530" s="126"/>
      <c r="BC530" s="126"/>
      <c r="BD530" s="126"/>
      <c r="BE530" s="60"/>
      <c r="BF530" s="60"/>
      <c r="BG530" s="60"/>
      <c r="BH530" s="60"/>
      <c r="BI530" s="60"/>
      <c r="BJ530" s="60"/>
      <c r="BK530" s="60">
        <f>AF530</f>
        <v>19.5</v>
      </c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167"/>
      <c r="CB530" s="167"/>
      <c r="CC530" s="167"/>
      <c r="CD530" s="167"/>
      <c r="CE530" s="167"/>
      <c r="CF530" s="167"/>
      <c r="CG530" s="167"/>
      <c r="CH530" s="167"/>
      <c r="CI530" s="167"/>
      <c r="CJ530" s="167"/>
      <c r="CK530" s="240"/>
      <c r="CL530" s="79" t="b">
        <f t="shared" si="70"/>
        <v>1</v>
      </c>
    </row>
    <row r="531" spans="1:90" s="238" customFormat="1" ht="9.75" customHeight="1">
      <c r="A531" s="289" t="s">
        <v>334</v>
      </c>
      <c r="B531" s="284" t="s">
        <v>330</v>
      </c>
      <c r="C531" s="260">
        <v>6</v>
      </c>
      <c r="D531" s="224" t="s">
        <v>94</v>
      </c>
      <c r="E531" s="353" t="s">
        <v>271</v>
      </c>
      <c r="F531" s="74">
        <v>25</v>
      </c>
      <c r="G531" s="74" t="s">
        <v>54</v>
      </c>
      <c r="H531" s="74"/>
      <c r="I531" s="67"/>
      <c r="J531" s="67">
        <v>8</v>
      </c>
      <c r="K531" s="67">
        <v>8</v>
      </c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>
        <f t="shared" si="71"/>
        <v>7.5</v>
      </c>
      <c r="AA531" s="67"/>
      <c r="AB531" s="67"/>
      <c r="AC531" s="67"/>
      <c r="AD531" s="67"/>
      <c r="AE531" s="134"/>
      <c r="AF531" s="128">
        <f t="shared" si="72"/>
        <v>15.5</v>
      </c>
      <c r="AG531" s="126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126"/>
      <c r="BB531" s="126"/>
      <c r="BC531" s="126">
        <f>AF531</f>
        <v>15.5</v>
      </c>
      <c r="BD531" s="126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167"/>
      <c r="CB531" s="167"/>
      <c r="CC531" s="167"/>
      <c r="CD531" s="167"/>
      <c r="CE531" s="167"/>
      <c r="CF531" s="167"/>
      <c r="CG531" s="167"/>
      <c r="CH531" s="167"/>
      <c r="CI531" s="167"/>
      <c r="CJ531" s="167"/>
      <c r="CK531" s="240"/>
      <c r="CL531" s="79" t="b">
        <f t="shared" si="70"/>
        <v>1</v>
      </c>
    </row>
    <row r="532" spans="1:90" s="238" customFormat="1" ht="9.75" customHeight="1">
      <c r="A532" s="289" t="s">
        <v>334</v>
      </c>
      <c r="B532" s="284" t="s">
        <v>330</v>
      </c>
      <c r="C532" s="260">
        <v>7</v>
      </c>
      <c r="D532" s="223" t="s">
        <v>87</v>
      </c>
      <c r="E532" s="353" t="s">
        <v>271</v>
      </c>
      <c r="F532" s="74">
        <v>25</v>
      </c>
      <c r="G532" s="74" t="s">
        <v>54</v>
      </c>
      <c r="H532" s="74"/>
      <c r="I532" s="67"/>
      <c r="J532" s="67">
        <v>32</v>
      </c>
      <c r="K532" s="67">
        <v>32</v>
      </c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>
        <f t="shared" si="71"/>
        <v>7.5</v>
      </c>
      <c r="AA532" s="67"/>
      <c r="AB532" s="67"/>
      <c r="AC532" s="67"/>
      <c r="AD532" s="67"/>
      <c r="AE532" s="134"/>
      <c r="AF532" s="128">
        <f t="shared" si="72"/>
        <v>39.5</v>
      </c>
      <c r="AG532" s="126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126"/>
      <c r="BB532" s="126"/>
      <c r="BC532" s="126"/>
      <c r="BD532" s="126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>
        <f>AF532</f>
        <v>39.5</v>
      </c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167"/>
      <c r="CB532" s="167"/>
      <c r="CC532" s="167"/>
      <c r="CD532" s="167"/>
      <c r="CE532" s="167"/>
      <c r="CF532" s="167"/>
      <c r="CG532" s="167"/>
      <c r="CH532" s="167"/>
      <c r="CI532" s="167"/>
      <c r="CJ532" s="167"/>
      <c r="CK532" s="240"/>
      <c r="CL532" s="79" t="b">
        <f t="shared" si="70"/>
        <v>1</v>
      </c>
    </row>
    <row r="533" spans="1:90" s="238" customFormat="1" ht="10.5" customHeight="1" thickBot="1">
      <c r="A533" s="289" t="s">
        <v>334</v>
      </c>
      <c r="B533" s="284" t="s">
        <v>330</v>
      </c>
      <c r="C533" s="260">
        <v>8</v>
      </c>
      <c r="D533" s="230" t="s">
        <v>93</v>
      </c>
      <c r="E533" s="353" t="s">
        <v>271</v>
      </c>
      <c r="F533" s="74">
        <v>25</v>
      </c>
      <c r="G533" s="74" t="s">
        <v>54</v>
      </c>
      <c r="H533" s="74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104"/>
      <c r="V533" s="104">
        <v>7.5</v>
      </c>
      <c r="W533" s="104"/>
      <c r="X533" s="104"/>
      <c r="Y533" s="104"/>
      <c r="Z533" s="67"/>
      <c r="AA533" s="67"/>
      <c r="AB533" s="67"/>
      <c r="AC533" s="67"/>
      <c r="AD533" s="67"/>
      <c r="AE533" s="134"/>
      <c r="AF533" s="128">
        <f t="shared" si="72"/>
        <v>7.5</v>
      </c>
      <c r="AG533" s="126"/>
      <c r="AH533" s="60"/>
      <c r="AI533" s="60"/>
      <c r="AJ533" s="60"/>
      <c r="AK533" s="60"/>
      <c r="AL533" s="60"/>
      <c r="AM533" s="60"/>
      <c r="AN533" s="60"/>
      <c r="AO533" s="60"/>
      <c r="AP533" s="65"/>
      <c r="AQ533" s="65"/>
      <c r="AR533" s="65"/>
      <c r="AS533" s="65"/>
      <c r="AT533" s="60"/>
      <c r="AU533" s="60"/>
      <c r="AV533" s="60"/>
      <c r="AW533" s="60"/>
      <c r="AX533" s="60"/>
      <c r="AY533" s="60"/>
      <c r="AZ533" s="60"/>
      <c r="BA533" s="126"/>
      <c r="BB533" s="126"/>
      <c r="BC533" s="126"/>
      <c r="BD533" s="126"/>
      <c r="BE533" s="60"/>
      <c r="BF533" s="60"/>
      <c r="BG533" s="60"/>
      <c r="BH533" s="60"/>
      <c r="BI533" s="60"/>
      <c r="BJ533" s="60">
        <v>7.5</v>
      </c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167"/>
      <c r="CB533" s="167"/>
      <c r="CC533" s="167"/>
      <c r="CD533" s="167"/>
      <c r="CE533" s="167"/>
      <c r="CF533" s="167"/>
      <c r="CG533" s="167"/>
      <c r="CH533" s="167"/>
      <c r="CI533" s="167"/>
      <c r="CJ533" s="167"/>
      <c r="CK533" s="240"/>
      <c r="CL533" s="79" t="b">
        <f t="shared" si="70"/>
        <v>1</v>
      </c>
    </row>
    <row r="534" spans="1:90" s="238" customFormat="1" ht="9.75" customHeight="1">
      <c r="A534" s="289" t="s">
        <v>334</v>
      </c>
      <c r="B534" s="284" t="s">
        <v>330</v>
      </c>
      <c r="C534" s="236"/>
      <c r="D534" s="221"/>
      <c r="E534" s="359" t="s">
        <v>272</v>
      </c>
      <c r="F534" s="281"/>
      <c r="G534" s="281"/>
      <c r="H534" s="281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39"/>
      <c r="AF534" s="145"/>
      <c r="AG534" s="143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43"/>
      <c r="BB534" s="143"/>
      <c r="BC534" s="143"/>
      <c r="BD534" s="143"/>
      <c r="BE534" s="118"/>
      <c r="BF534" s="118"/>
      <c r="BG534" s="118"/>
      <c r="BH534" s="118"/>
      <c r="BI534" s="118"/>
      <c r="BJ534" s="118"/>
      <c r="BK534" s="118"/>
      <c r="BL534" s="118"/>
      <c r="BM534" s="118"/>
      <c r="BN534" s="118"/>
      <c r="BO534" s="118"/>
      <c r="BP534" s="118"/>
      <c r="BQ534" s="118"/>
      <c r="BR534" s="118"/>
      <c r="BS534" s="118"/>
      <c r="BT534" s="118"/>
      <c r="BU534" s="118"/>
      <c r="BV534" s="118"/>
      <c r="BW534" s="118"/>
      <c r="BX534" s="118"/>
      <c r="BY534" s="118"/>
      <c r="BZ534" s="118"/>
      <c r="CA534" s="118"/>
      <c r="CB534" s="118"/>
      <c r="CC534" s="118"/>
      <c r="CD534" s="118"/>
      <c r="CE534" s="118"/>
      <c r="CF534" s="118"/>
      <c r="CG534" s="118"/>
      <c r="CH534" s="118"/>
      <c r="CI534" s="118"/>
      <c r="CJ534" s="118"/>
      <c r="CK534" s="241"/>
      <c r="CL534" s="79" t="b">
        <f t="shared" si="70"/>
        <v>1</v>
      </c>
    </row>
    <row r="535" spans="1:90" s="238" customFormat="1" ht="9.75" customHeight="1">
      <c r="A535" s="289" t="s">
        <v>334</v>
      </c>
      <c r="B535" s="284" t="s">
        <v>330</v>
      </c>
      <c r="C535" s="168">
        <v>1</v>
      </c>
      <c r="D535" s="223" t="s">
        <v>112</v>
      </c>
      <c r="E535" s="351" t="s">
        <v>272</v>
      </c>
      <c r="F535" s="166">
        <v>12</v>
      </c>
      <c r="G535" s="74" t="s">
        <v>54</v>
      </c>
      <c r="H535" s="74"/>
      <c r="I535" s="74"/>
      <c r="J535" s="67">
        <v>10</v>
      </c>
      <c r="K535" s="67">
        <v>10</v>
      </c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>
        <v>3.6</v>
      </c>
      <c r="AA535" s="74"/>
      <c r="AB535" s="74"/>
      <c r="AC535" s="74"/>
      <c r="AD535" s="74"/>
      <c r="AE535" s="140"/>
      <c r="AF535" s="128">
        <f aca="true" t="shared" si="73" ref="AF535:AF544">SUM(I535,K535,M535:AE535)</f>
        <v>13.6</v>
      </c>
      <c r="AG535" s="126"/>
      <c r="AH535" s="60"/>
      <c r="AI535" s="60"/>
      <c r="AJ535" s="60"/>
      <c r="AK535" s="60"/>
      <c r="AL535" s="60"/>
      <c r="AM535" s="60"/>
      <c r="AN535" s="60"/>
      <c r="AO535" s="60"/>
      <c r="AP535" s="65"/>
      <c r="AQ535" s="65"/>
      <c r="AR535" s="65"/>
      <c r="AS535" s="65"/>
      <c r="AT535" s="60"/>
      <c r="AU535" s="60"/>
      <c r="AV535" s="60"/>
      <c r="AW535" s="60"/>
      <c r="AX535" s="60"/>
      <c r="AY535" s="60"/>
      <c r="AZ535" s="60"/>
      <c r="BA535" s="126"/>
      <c r="BB535" s="126"/>
      <c r="BC535" s="126"/>
      <c r="BD535" s="126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>
        <v>13.6</v>
      </c>
      <c r="BR535" s="60"/>
      <c r="BS535" s="60"/>
      <c r="BT535" s="60"/>
      <c r="BU535" s="60"/>
      <c r="BV535" s="60"/>
      <c r="BW535" s="60"/>
      <c r="BX535" s="60"/>
      <c r="BY535" s="60"/>
      <c r="BZ535" s="60"/>
      <c r="CA535" s="167"/>
      <c r="CB535" s="167"/>
      <c r="CC535" s="167"/>
      <c r="CD535" s="167"/>
      <c r="CE535" s="167"/>
      <c r="CF535" s="167"/>
      <c r="CG535" s="167"/>
      <c r="CH535" s="167"/>
      <c r="CI535" s="167"/>
      <c r="CJ535" s="167"/>
      <c r="CK535" s="240"/>
      <c r="CL535" s="79" t="b">
        <f t="shared" si="70"/>
        <v>1</v>
      </c>
    </row>
    <row r="536" spans="1:90" s="238" customFormat="1" ht="9.75" customHeight="1">
      <c r="A536" s="289" t="s">
        <v>334</v>
      </c>
      <c r="B536" s="284" t="s">
        <v>330</v>
      </c>
      <c r="C536" s="168">
        <v>2</v>
      </c>
      <c r="D536" s="223" t="s">
        <v>110</v>
      </c>
      <c r="E536" s="351" t="s">
        <v>272</v>
      </c>
      <c r="F536" s="166">
        <v>12</v>
      </c>
      <c r="G536" s="74" t="s">
        <v>54</v>
      </c>
      <c r="H536" s="74"/>
      <c r="I536" s="74"/>
      <c r="J536" s="74">
        <v>8</v>
      </c>
      <c r="K536" s="67">
        <v>8</v>
      </c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74">
        <v>3.6</v>
      </c>
      <c r="AA536" s="67"/>
      <c r="AB536" s="67"/>
      <c r="AC536" s="67"/>
      <c r="AD536" s="67"/>
      <c r="AE536" s="134"/>
      <c r="AF536" s="128">
        <f t="shared" si="73"/>
        <v>11.6</v>
      </c>
      <c r="AG536" s="126"/>
      <c r="AH536" s="60">
        <f>AF536</f>
        <v>11.6</v>
      </c>
      <c r="AI536" s="60"/>
      <c r="AJ536" s="60"/>
      <c r="AK536" s="60"/>
      <c r="AL536" s="60"/>
      <c r="AM536" s="60"/>
      <c r="AN536" s="60"/>
      <c r="AO536" s="60"/>
      <c r="AP536" s="65"/>
      <c r="AQ536" s="65"/>
      <c r="AR536" s="65"/>
      <c r="AS536" s="65"/>
      <c r="AT536" s="60"/>
      <c r="AU536" s="60"/>
      <c r="AV536" s="60"/>
      <c r="AW536" s="60"/>
      <c r="AX536" s="60"/>
      <c r="AY536" s="60"/>
      <c r="AZ536" s="60"/>
      <c r="BA536" s="126"/>
      <c r="BB536" s="126"/>
      <c r="BC536" s="126"/>
      <c r="BD536" s="126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167"/>
      <c r="CB536" s="167"/>
      <c r="CC536" s="167"/>
      <c r="CD536" s="167"/>
      <c r="CE536" s="167"/>
      <c r="CF536" s="167"/>
      <c r="CG536" s="167"/>
      <c r="CH536" s="167"/>
      <c r="CI536" s="167"/>
      <c r="CJ536" s="167"/>
      <c r="CK536" s="240"/>
      <c r="CL536" s="79" t="b">
        <f t="shared" si="70"/>
        <v>1</v>
      </c>
    </row>
    <row r="537" spans="1:90" s="238" customFormat="1" ht="9.75" customHeight="1">
      <c r="A537" s="289" t="s">
        <v>334</v>
      </c>
      <c r="B537" s="284" t="s">
        <v>330</v>
      </c>
      <c r="C537" s="168">
        <v>3</v>
      </c>
      <c r="D537" s="223" t="s">
        <v>118</v>
      </c>
      <c r="E537" s="351" t="s">
        <v>272</v>
      </c>
      <c r="F537" s="166">
        <v>12</v>
      </c>
      <c r="G537" s="74" t="s">
        <v>54</v>
      </c>
      <c r="H537" s="74"/>
      <c r="I537" s="67"/>
      <c r="J537" s="67">
        <v>8</v>
      </c>
      <c r="K537" s="67">
        <v>8</v>
      </c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74">
        <v>3.6</v>
      </c>
      <c r="AA537" s="67"/>
      <c r="AB537" s="67"/>
      <c r="AC537" s="67"/>
      <c r="AD537" s="67"/>
      <c r="AE537" s="134"/>
      <c r="AF537" s="128">
        <f t="shared" si="73"/>
        <v>11.6</v>
      </c>
      <c r="AG537" s="126"/>
      <c r="AH537" s="60"/>
      <c r="AI537" s="60"/>
      <c r="AJ537" s="60"/>
      <c r="AK537" s="60"/>
      <c r="AL537" s="60"/>
      <c r="AM537" s="60"/>
      <c r="AN537" s="60"/>
      <c r="AO537" s="60"/>
      <c r="AP537" s="65"/>
      <c r="AQ537" s="65"/>
      <c r="AR537" s="65"/>
      <c r="AS537" s="65"/>
      <c r="AT537" s="60"/>
      <c r="AU537" s="60"/>
      <c r="AV537" s="60"/>
      <c r="AW537" s="60"/>
      <c r="AX537" s="60"/>
      <c r="AY537" s="60"/>
      <c r="AZ537" s="60"/>
      <c r="BA537" s="126"/>
      <c r="BB537" s="126"/>
      <c r="BC537" s="126"/>
      <c r="BD537" s="126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>
        <f>AF537</f>
        <v>11.6</v>
      </c>
      <c r="BV537" s="60"/>
      <c r="BW537" s="60"/>
      <c r="BX537" s="60"/>
      <c r="BY537" s="60"/>
      <c r="BZ537" s="60"/>
      <c r="CA537" s="167"/>
      <c r="CB537" s="167"/>
      <c r="CC537" s="167"/>
      <c r="CD537" s="167"/>
      <c r="CE537" s="167"/>
      <c r="CF537" s="167"/>
      <c r="CG537" s="167"/>
      <c r="CH537" s="167"/>
      <c r="CI537" s="167"/>
      <c r="CJ537" s="167"/>
      <c r="CK537" s="240"/>
      <c r="CL537" s="79" t="b">
        <f t="shared" si="70"/>
        <v>1</v>
      </c>
    </row>
    <row r="538" spans="1:90" s="238" customFormat="1" ht="9.75" customHeight="1">
      <c r="A538" s="289" t="s">
        <v>334</v>
      </c>
      <c r="B538" s="284" t="s">
        <v>330</v>
      </c>
      <c r="C538" s="168">
        <v>4</v>
      </c>
      <c r="D538" s="223" t="s">
        <v>82</v>
      </c>
      <c r="E538" s="330" t="s">
        <v>272</v>
      </c>
      <c r="F538" s="166">
        <v>12</v>
      </c>
      <c r="G538" s="74" t="s">
        <v>54</v>
      </c>
      <c r="H538" s="67"/>
      <c r="I538" s="67"/>
      <c r="J538" s="67">
        <v>16</v>
      </c>
      <c r="K538" s="67">
        <v>16</v>
      </c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74">
        <v>3.6</v>
      </c>
      <c r="AA538" s="67"/>
      <c r="AB538" s="67"/>
      <c r="AC538" s="67"/>
      <c r="AD538" s="67"/>
      <c r="AE538" s="134"/>
      <c r="AF538" s="128">
        <f t="shared" si="73"/>
        <v>19.6</v>
      </c>
      <c r="AG538" s="126"/>
      <c r="AH538" s="60"/>
      <c r="AI538" s="60"/>
      <c r="AJ538" s="60"/>
      <c r="AK538" s="60"/>
      <c r="AL538" s="60"/>
      <c r="AM538" s="60"/>
      <c r="AN538" s="60"/>
      <c r="AO538" s="60"/>
      <c r="AP538" s="65"/>
      <c r="AQ538" s="65"/>
      <c r="AR538" s="65"/>
      <c r="AS538" s="65"/>
      <c r="AT538" s="60"/>
      <c r="AU538" s="60"/>
      <c r="AV538" s="60"/>
      <c r="AW538" s="60"/>
      <c r="AX538" s="60"/>
      <c r="AY538" s="60"/>
      <c r="AZ538" s="60"/>
      <c r="BA538" s="126"/>
      <c r="BB538" s="126"/>
      <c r="BC538" s="126"/>
      <c r="BD538" s="126"/>
      <c r="BE538" s="60"/>
      <c r="BF538" s="60"/>
      <c r="BG538" s="60"/>
      <c r="BH538" s="60"/>
      <c r="BI538" s="60"/>
      <c r="BJ538" s="60"/>
      <c r="BK538" s="60">
        <v>19.6</v>
      </c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167"/>
      <c r="CB538" s="167"/>
      <c r="CC538" s="167"/>
      <c r="CD538" s="167"/>
      <c r="CE538" s="167"/>
      <c r="CF538" s="167"/>
      <c r="CG538" s="167"/>
      <c r="CH538" s="167"/>
      <c r="CI538" s="167"/>
      <c r="CJ538" s="167"/>
      <c r="CK538" s="240"/>
      <c r="CL538" s="79" t="b">
        <f t="shared" si="70"/>
        <v>1</v>
      </c>
    </row>
    <row r="539" spans="1:90" s="238" customFormat="1" ht="9.75" customHeight="1">
      <c r="A539" s="289" t="s">
        <v>334</v>
      </c>
      <c r="B539" s="284" t="s">
        <v>330</v>
      </c>
      <c r="C539" s="168">
        <v>5</v>
      </c>
      <c r="D539" s="222" t="s">
        <v>83</v>
      </c>
      <c r="E539" s="330" t="s">
        <v>272</v>
      </c>
      <c r="F539" s="166">
        <v>12</v>
      </c>
      <c r="G539" s="74" t="s">
        <v>54</v>
      </c>
      <c r="H539" s="67"/>
      <c r="I539" s="67"/>
      <c r="J539" s="67">
        <v>12</v>
      </c>
      <c r="K539" s="67">
        <v>12</v>
      </c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74">
        <v>3.6</v>
      </c>
      <c r="AA539" s="67"/>
      <c r="AB539" s="67"/>
      <c r="AC539" s="67"/>
      <c r="AD539" s="67"/>
      <c r="AE539" s="134"/>
      <c r="AF539" s="128">
        <f t="shared" si="73"/>
        <v>15.6</v>
      </c>
      <c r="AG539" s="126"/>
      <c r="AH539" s="60"/>
      <c r="AI539" s="60"/>
      <c r="AJ539" s="60"/>
      <c r="AK539" s="60"/>
      <c r="AL539" s="60"/>
      <c r="AM539" s="60"/>
      <c r="AN539" s="60"/>
      <c r="AO539" s="60"/>
      <c r="AP539" s="65"/>
      <c r="AQ539" s="65"/>
      <c r="AR539" s="65"/>
      <c r="AS539" s="65"/>
      <c r="AT539" s="60"/>
      <c r="AU539" s="60"/>
      <c r="AV539" s="60"/>
      <c r="AW539" s="60"/>
      <c r="AX539" s="60"/>
      <c r="AY539" s="60">
        <f>AF539</f>
        <v>15.6</v>
      </c>
      <c r="AZ539" s="60"/>
      <c r="BA539" s="126"/>
      <c r="BB539" s="126"/>
      <c r="BC539" s="126"/>
      <c r="BD539" s="126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167"/>
      <c r="CB539" s="167"/>
      <c r="CC539" s="167"/>
      <c r="CD539" s="167"/>
      <c r="CE539" s="167"/>
      <c r="CF539" s="167"/>
      <c r="CG539" s="167"/>
      <c r="CH539" s="167"/>
      <c r="CI539" s="167"/>
      <c r="CJ539" s="167"/>
      <c r="CK539" s="240"/>
      <c r="CL539" s="79" t="b">
        <f t="shared" si="70"/>
        <v>1</v>
      </c>
    </row>
    <row r="540" spans="1:90" s="238" customFormat="1" ht="9.75" customHeight="1">
      <c r="A540" s="289" t="s">
        <v>334</v>
      </c>
      <c r="B540" s="284" t="s">
        <v>330</v>
      </c>
      <c r="C540" s="168">
        <v>6</v>
      </c>
      <c r="D540" s="224" t="s">
        <v>94</v>
      </c>
      <c r="E540" s="330" t="s">
        <v>272</v>
      </c>
      <c r="F540" s="166">
        <v>12</v>
      </c>
      <c r="G540" s="74" t="s">
        <v>54</v>
      </c>
      <c r="H540" s="67"/>
      <c r="I540" s="67"/>
      <c r="J540" s="67">
        <v>8</v>
      </c>
      <c r="K540" s="67">
        <v>8</v>
      </c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74">
        <v>3.6</v>
      </c>
      <c r="AA540" s="67"/>
      <c r="AB540" s="67"/>
      <c r="AC540" s="67"/>
      <c r="AD540" s="67"/>
      <c r="AE540" s="134"/>
      <c r="AF540" s="128">
        <f t="shared" si="73"/>
        <v>11.6</v>
      </c>
      <c r="AG540" s="126"/>
      <c r="AH540" s="60"/>
      <c r="AI540" s="60"/>
      <c r="AJ540" s="60"/>
      <c r="AK540" s="60"/>
      <c r="AL540" s="60"/>
      <c r="AM540" s="60"/>
      <c r="AN540" s="60"/>
      <c r="AO540" s="60"/>
      <c r="AP540" s="65"/>
      <c r="AQ540" s="65"/>
      <c r="AR540" s="65"/>
      <c r="AS540" s="65"/>
      <c r="AT540" s="60"/>
      <c r="AU540" s="60"/>
      <c r="AV540" s="60"/>
      <c r="AW540" s="60"/>
      <c r="AX540" s="60"/>
      <c r="AY540" s="60"/>
      <c r="AZ540" s="60"/>
      <c r="BA540" s="126"/>
      <c r="BB540" s="126"/>
      <c r="BC540" s="126">
        <f>AF540</f>
        <v>11.6</v>
      </c>
      <c r="BD540" s="126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167"/>
      <c r="CB540" s="167"/>
      <c r="CC540" s="167"/>
      <c r="CD540" s="167"/>
      <c r="CE540" s="167"/>
      <c r="CF540" s="167"/>
      <c r="CG540" s="167"/>
      <c r="CH540" s="167"/>
      <c r="CI540" s="167"/>
      <c r="CJ540" s="167"/>
      <c r="CK540" s="240"/>
      <c r="CL540" s="79" t="b">
        <f t="shared" si="70"/>
        <v>1</v>
      </c>
    </row>
    <row r="541" spans="1:90" s="238" customFormat="1" ht="9.75" customHeight="1">
      <c r="A541" s="289" t="s">
        <v>334</v>
      </c>
      <c r="B541" s="284" t="s">
        <v>330</v>
      </c>
      <c r="C541" s="168">
        <v>7</v>
      </c>
      <c r="D541" s="223" t="s">
        <v>273</v>
      </c>
      <c r="E541" s="351" t="s">
        <v>272</v>
      </c>
      <c r="F541" s="166">
        <v>12</v>
      </c>
      <c r="G541" s="74" t="s">
        <v>54</v>
      </c>
      <c r="H541" s="74"/>
      <c r="I541" s="74"/>
      <c r="J541" s="74">
        <v>20</v>
      </c>
      <c r="K541" s="74">
        <v>20</v>
      </c>
      <c r="L541" s="74"/>
      <c r="M541" s="74"/>
      <c r="N541" s="74"/>
      <c r="O541" s="74"/>
      <c r="P541" s="74"/>
      <c r="Q541" s="74"/>
      <c r="R541" s="67"/>
      <c r="S541" s="67"/>
      <c r="T541" s="67"/>
      <c r="U541" s="67"/>
      <c r="V541" s="67"/>
      <c r="W541" s="67"/>
      <c r="X541" s="67"/>
      <c r="Y541" s="67"/>
      <c r="Z541" s="74">
        <v>3.6</v>
      </c>
      <c r="AA541" s="67"/>
      <c r="AB541" s="67"/>
      <c r="AC541" s="67"/>
      <c r="AD541" s="67"/>
      <c r="AE541" s="134"/>
      <c r="AF541" s="128">
        <f t="shared" si="73"/>
        <v>23.6</v>
      </c>
      <c r="AG541" s="126"/>
      <c r="AH541" s="60">
        <f>AF541</f>
        <v>23.6</v>
      </c>
      <c r="AI541" s="60"/>
      <c r="AJ541" s="60"/>
      <c r="AK541" s="60"/>
      <c r="AL541" s="60"/>
      <c r="AM541" s="60"/>
      <c r="AN541" s="60"/>
      <c r="AO541" s="60"/>
      <c r="AP541" s="65"/>
      <c r="AQ541" s="65"/>
      <c r="AR541" s="65"/>
      <c r="AS541" s="65"/>
      <c r="AT541" s="60"/>
      <c r="AU541" s="60"/>
      <c r="AV541" s="60"/>
      <c r="AW541" s="60"/>
      <c r="AX541" s="60"/>
      <c r="AY541" s="60"/>
      <c r="AZ541" s="60"/>
      <c r="BA541" s="126"/>
      <c r="BB541" s="126"/>
      <c r="BC541" s="126"/>
      <c r="BD541" s="126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167"/>
      <c r="CB541" s="167"/>
      <c r="CC541" s="167"/>
      <c r="CD541" s="167"/>
      <c r="CE541" s="167"/>
      <c r="CF541" s="167"/>
      <c r="CG541" s="167"/>
      <c r="CH541" s="167"/>
      <c r="CI541" s="167"/>
      <c r="CJ541" s="167"/>
      <c r="CK541" s="240"/>
      <c r="CL541" s="79" t="b">
        <f t="shared" si="70"/>
        <v>1</v>
      </c>
    </row>
    <row r="542" spans="1:90" s="238" customFormat="1" ht="9.75" customHeight="1">
      <c r="A542" s="289" t="s">
        <v>334</v>
      </c>
      <c r="B542" s="284" t="s">
        <v>330</v>
      </c>
      <c r="C542" s="168">
        <v>8</v>
      </c>
      <c r="D542" s="223" t="s">
        <v>343</v>
      </c>
      <c r="E542" s="351" t="s">
        <v>272</v>
      </c>
      <c r="F542" s="166">
        <v>0</v>
      </c>
      <c r="G542" s="74" t="s">
        <v>54</v>
      </c>
      <c r="H542" s="74"/>
      <c r="I542" s="74"/>
      <c r="J542" s="74">
        <v>0</v>
      </c>
      <c r="K542" s="74">
        <v>0</v>
      </c>
      <c r="L542" s="74"/>
      <c r="M542" s="74"/>
      <c r="N542" s="74"/>
      <c r="O542" s="74"/>
      <c r="P542" s="74"/>
      <c r="Q542" s="74"/>
      <c r="R542" s="67"/>
      <c r="S542" s="67"/>
      <c r="T542" s="67"/>
      <c r="U542" s="67"/>
      <c r="V542" s="67"/>
      <c r="W542" s="67"/>
      <c r="X542" s="67"/>
      <c r="Y542" s="67"/>
      <c r="Z542" s="74">
        <v>0</v>
      </c>
      <c r="AA542" s="67"/>
      <c r="AB542" s="67"/>
      <c r="AC542" s="67"/>
      <c r="AD542" s="67"/>
      <c r="AE542" s="134"/>
      <c r="AF542" s="128">
        <f t="shared" si="73"/>
        <v>0</v>
      </c>
      <c r="AG542" s="126"/>
      <c r="AH542" s="60"/>
      <c r="AI542" s="60"/>
      <c r="AJ542" s="60"/>
      <c r="AK542" s="60"/>
      <c r="AL542" s="60"/>
      <c r="AM542" s="60"/>
      <c r="AN542" s="60"/>
      <c r="AO542" s="60"/>
      <c r="AP542" s="65"/>
      <c r="AQ542" s="65"/>
      <c r="AR542" s="65"/>
      <c r="AS542" s="65"/>
      <c r="AT542" s="60"/>
      <c r="AU542" s="60"/>
      <c r="AV542" s="60"/>
      <c r="AW542" s="60"/>
      <c r="AX542" s="60"/>
      <c r="AY542" s="60"/>
      <c r="AZ542" s="60"/>
      <c r="BA542" s="126"/>
      <c r="BB542" s="126"/>
      <c r="BC542" s="126"/>
      <c r="BD542" s="126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>
        <f>AF542</f>
        <v>0</v>
      </c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167"/>
      <c r="CB542" s="167"/>
      <c r="CC542" s="167"/>
      <c r="CD542" s="167"/>
      <c r="CE542" s="167"/>
      <c r="CF542" s="167"/>
      <c r="CG542" s="167"/>
      <c r="CH542" s="167"/>
      <c r="CI542" s="167"/>
      <c r="CJ542" s="167"/>
      <c r="CK542" s="240"/>
      <c r="CL542" s="79" t="b">
        <f t="shared" si="70"/>
        <v>1</v>
      </c>
    </row>
    <row r="543" spans="1:90" s="238" customFormat="1" ht="9.75" customHeight="1">
      <c r="A543" s="289" t="s">
        <v>334</v>
      </c>
      <c r="B543" s="284" t="s">
        <v>330</v>
      </c>
      <c r="C543" s="168">
        <v>9</v>
      </c>
      <c r="D543" s="223" t="s">
        <v>274</v>
      </c>
      <c r="E543" s="351" t="s">
        <v>272</v>
      </c>
      <c r="F543" s="166">
        <v>12</v>
      </c>
      <c r="G543" s="74" t="s">
        <v>54</v>
      </c>
      <c r="H543" s="74"/>
      <c r="I543" s="74"/>
      <c r="J543" s="74">
        <v>0</v>
      </c>
      <c r="K543" s="74">
        <v>0</v>
      </c>
      <c r="L543" s="74"/>
      <c r="M543" s="74"/>
      <c r="N543" s="74"/>
      <c r="O543" s="74"/>
      <c r="P543" s="74"/>
      <c r="Q543" s="74"/>
      <c r="R543" s="67"/>
      <c r="S543" s="67"/>
      <c r="T543" s="67"/>
      <c r="U543" s="67"/>
      <c r="V543" s="67"/>
      <c r="W543" s="67"/>
      <c r="X543" s="67"/>
      <c r="Y543" s="67"/>
      <c r="Z543" s="74">
        <v>3.6</v>
      </c>
      <c r="AA543" s="67"/>
      <c r="AB543" s="67"/>
      <c r="AC543" s="67"/>
      <c r="AD543" s="67"/>
      <c r="AE543" s="134"/>
      <c r="AF543" s="128">
        <f t="shared" si="73"/>
        <v>3.6</v>
      </c>
      <c r="AG543" s="126"/>
      <c r="AH543" s="60"/>
      <c r="AI543" s="60"/>
      <c r="AJ543" s="60"/>
      <c r="AK543" s="60"/>
      <c r="AL543" s="60"/>
      <c r="AM543" s="60"/>
      <c r="AN543" s="60"/>
      <c r="AO543" s="60"/>
      <c r="AP543" s="65"/>
      <c r="AQ543" s="65"/>
      <c r="AR543" s="65"/>
      <c r="AS543" s="65"/>
      <c r="AT543" s="60"/>
      <c r="AU543" s="60"/>
      <c r="AV543" s="60"/>
      <c r="AW543" s="60"/>
      <c r="AX543" s="60"/>
      <c r="AY543" s="60"/>
      <c r="AZ543" s="60"/>
      <c r="BA543" s="126"/>
      <c r="BB543" s="126"/>
      <c r="BC543" s="126"/>
      <c r="BD543" s="126"/>
      <c r="BE543" s="60"/>
      <c r="BF543" s="60"/>
      <c r="BG543" s="60"/>
      <c r="BH543" s="60"/>
      <c r="BI543" s="60">
        <f>AF543</f>
        <v>3.6</v>
      </c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167"/>
      <c r="CB543" s="167"/>
      <c r="CC543" s="167"/>
      <c r="CD543" s="167"/>
      <c r="CE543" s="167"/>
      <c r="CF543" s="167"/>
      <c r="CG543" s="167"/>
      <c r="CH543" s="167"/>
      <c r="CI543" s="167"/>
      <c r="CJ543" s="167"/>
      <c r="CK543" s="240"/>
      <c r="CL543" s="79" t="b">
        <f t="shared" si="70"/>
        <v>1</v>
      </c>
    </row>
    <row r="544" spans="1:90" s="238" customFormat="1" ht="10.5" customHeight="1" thickBot="1">
      <c r="A544" s="289" t="s">
        <v>334</v>
      </c>
      <c r="B544" s="284" t="s">
        <v>330</v>
      </c>
      <c r="C544" s="168">
        <v>10</v>
      </c>
      <c r="D544" s="230" t="s">
        <v>93</v>
      </c>
      <c r="E544" s="351" t="s">
        <v>272</v>
      </c>
      <c r="F544" s="166">
        <v>12</v>
      </c>
      <c r="G544" s="74" t="s">
        <v>54</v>
      </c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316"/>
      <c r="V544" s="104">
        <v>7</v>
      </c>
      <c r="W544" s="316"/>
      <c r="X544" s="316"/>
      <c r="Y544" s="316"/>
      <c r="Z544" s="74"/>
      <c r="AA544" s="122"/>
      <c r="AB544" s="122"/>
      <c r="AC544" s="122"/>
      <c r="AD544" s="122"/>
      <c r="AE544" s="141"/>
      <c r="AF544" s="128">
        <f t="shared" si="73"/>
        <v>7</v>
      </c>
      <c r="AG544" s="126">
        <v>7</v>
      </c>
      <c r="AH544" s="60"/>
      <c r="AI544" s="60"/>
      <c r="AJ544" s="60"/>
      <c r="AK544" s="60"/>
      <c r="AL544" s="60"/>
      <c r="AM544" s="60"/>
      <c r="AN544" s="60"/>
      <c r="AO544" s="60"/>
      <c r="AP544" s="65"/>
      <c r="AQ544" s="65"/>
      <c r="AR544" s="65"/>
      <c r="AS544" s="65"/>
      <c r="AT544" s="60"/>
      <c r="AU544" s="60"/>
      <c r="AV544" s="60"/>
      <c r="AW544" s="60"/>
      <c r="AX544" s="60"/>
      <c r="AY544" s="60"/>
      <c r="AZ544" s="60"/>
      <c r="BA544" s="126"/>
      <c r="BB544" s="126"/>
      <c r="BC544" s="126"/>
      <c r="BD544" s="126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167"/>
      <c r="CB544" s="167"/>
      <c r="CC544" s="167"/>
      <c r="CD544" s="167"/>
      <c r="CE544" s="167"/>
      <c r="CF544" s="167"/>
      <c r="CG544" s="167"/>
      <c r="CH544" s="167"/>
      <c r="CI544" s="167"/>
      <c r="CJ544" s="167"/>
      <c r="CK544" s="240"/>
      <c r="CL544" s="79" t="b">
        <f t="shared" si="70"/>
        <v>1</v>
      </c>
    </row>
    <row r="545" spans="1:90" s="238" customFormat="1" ht="9.75" customHeight="1">
      <c r="A545" s="289" t="s">
        <v>334</v>
      </c>
      <c r="B545" s="284" t="s">
        <v>330</v>
      </c>
      <c r="C545" s="236"/>
      <c r="D545" s="221"/>
      <c r="E545" s="359" t="s">
        <v>141</v>
      </c>
      <c r="F545" s="281"/>
      <c r="G545" s="281"/>
      <c r="H545" s="281"/>
      <c r="I545" s="281"/>
      <c r="J545" s="281"/>
      <c r="K545" s="281"/>
      <c r="L545" s="281"/>
      <c r="M545" s="281"/>
      <c r="N545" s="281"/>
      <c r="O545" s="281"/>
      <c r="P545" s="281"/>
      <c r="Q545" s="281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39"/>
      <c r="AF545" s="145"/>
      <c r="AG545" s="143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43"/>
      <c r="BB545" s="143"/>
      <c r="BC545" s="143"/>
      <c r="BD545" s="143"/>
      <c r="BE545" s="118"/>
      <c r="BF545" s="118"/>
      <c r="BG545" s="118"/>
      <c r="BH545" s="118"/>
      <c r="BI545" s="118"/>
      <c r="BJ545" s="118"/>
      <c r="BK545" s="118"/>
      <c r="BL545" s="118"/>
      <c r="BM545" s="118"/>
      <c r="BN545" s="118"/>
      <c r="BO545" s="118"/>
      <c r="BP545" s="118"/>
      <c r="BQ545" s="118"/>
      <c r="BR545" s="118"/>
      <c r="BS545" s="118"/>
      <c r="BT545" s="118"/>
      <c r="BU545" s="118"/>
      <c r="BV545" s="118"/>
      <c r="BW545" s="118"/>
      <c r="BX545" s="118"/>
      <c r="BY545" s="118"/>
      <c r="BZ545" s="118"/>
      <c r="CA545" s="118"/>
      <c r="CB545" s="118"/>
      <c r="CC545" s="118"/>
      <c r="CD545" s="118"/>
      <c r="CE545" s="118"/>
      <c r="CF545" s="118"/>
      <c r="CG545" s="118"/>
      <c r="CH545" s="118"/>
      <c r="CI545" s="118"/>
      <c r="CJ545" s="118"/>
      <c r="CK545" s="241"/>
      <c r="CL545" s="79" t="b">
        <f t="shared" si="70"/>
        <v>1</v>
      </c>
    </row>
    <row r="546" spans="1:90" s="238" customFormat="1" ht="9.75" customHeight="1">
      <c r="A546" s="289" t="s">
        <v>334</v>
      </c>
      <c r="B546" s="284" t="s">
        <v>330</v>
      </c>
      <c r="C546" s="260">
        <v>1</v>
      </c>
      <c r="D546" s="223" t="s">
        <v>252</v>
      </c>
      <c r="E546" s="353" t="s">
        <v>141</v>
      </c>
      <c r="F546" s="74">
        <v>33</v>
      </c>
      <c r="G546" s="74" t="s">
        <v>41</v>
      </c>
      <c r="H546" s="74"/>
      <c r="I546" s="74"/>
      <c r="J546" s="74">
        <v>12</v>
      </c>
      <c r="K546" s="74">
        <v>12</v>
      </c>
      <c r="L546" s="74"/>
      <c r="M546" s="74"/>
      <c r="N546" s="74"/>
      <c r="O546" s="74"/>
      <c r="P546" s="74"/>
      <c r="Q546" s="74"/>
      <c r="R546" s="67"/>
      <c r="S546" s="67"/>
      <c r="T546" s="67"/>
      <c r="U546" s="67"/>
      <c r="V546" s="67"/>
      <c r="W546" s="67"/>
      <c r="X546" s="67"/>
      <c r="Y546" s="67"/>
      <c r="Z546" s="67">
        <v>9.3</v>
      </c>
      <c r="AA546" s="67"/>
      <c r="AB546" s="67"/>
      <c r="AC546" s="67"/>
      <c r="AD546" s="67"/>
      <c r="AE546" s="134"/>
      <c r="AF546" s="128">
        <f aca="true" t="shared" si="74" ref="AF546:AF552">SUM(I546,K546,M546:AE546)</f>
        <v>21.3</v>
      </c>
      <c r="AG546" s="126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126"/>
      <c r="BB546" s="126"/>
      <c r="BC546" s="126"/>
      <c r="BD546" s="126"/>
      <c r="BE546" s="60"/>
      <c r="BF546" s="60"/>
      <c r="BG546" s="60"/>
      <c r="BH546" s="60"/>
      <c r="BI546" s="60"/>
      <c r="BJ546" s="60">
        <v>21.3</v>
      </c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167"/>
      <c r="CB546" s="167"/>
      <c r="CC546" s="167"/>
      <c r="CD546" s="167"/>
      <c r="CE546" s="167"/>
      <c r="CF546" s="167"/>
      <c r="CG546" s="167"/>
      <c r="CH546" s="167"/>
      <c r="CI546" s="167"/>
      <c r="CJ546" s="167"/>
      <c r="CK546" s="240"/>
      <c r="CL546" s="79" t="b">
        <f t="shared" si="70"/>
        <v>1</v>
      </c>
    </row>
    <row r="547" spans="1:90" s="159" customFormat="1" ht="9.75" customHeight="1">
      <c r="A547" s="289" t="s">
        <v>334</v>
      </c>
      <c r="B547" s="284" t="s">
        <v>330</v>
      </c>
      <c r="C547" s="260">
        <v>2</v>
      </c>
      <c r="D547" s="222" t="s">
        <v>260</v>
      </c>
      <c r="E547" s="353" t="s">
        <v>141</v>
      </c>
      <c r="F547" s="74">
        <v>33</v>
      </c>
      <c r="G547" s="74" t="s">
        <v>41</v>
      </c>
      <c r="H547" s="74"/>
      <c r="I547" s="74"/>
      <c r="J547" s="74">
        <v>16</v>
      </c>
      <c r="K547" s="74">
        <v>16</v>
      </c>
      <c r="L547" s="74"/>
      <c r="M547" s="74"/>
      <c r="N547" s="74"/>
      <c r="O547" s="74"/>
      <c r="P547" s="74"/>
      <c r="Q547" s="74"/>
      <c r="R547" s="67"/>
      <c r="S547" s="67"/>
      <c r="T547" s="67"/>
      <c r="U547" s="67"/>
      <c r="V547" s="67"/>
      <c r="W547" s="67"/>
      <c r="X547" s="67"/>
      <c r="Y547" s="67"/>
      <c r="Z547" s="67">
        <v>9.3</v>
      </c>
      <c r="AA547" s="67"/>
      <c r="AB547" s="67"/>
      <c r="AC547" s="67"/>
      <c r="AD547" s="67"/>
      <c r="AE547" s="134"/>
      <c r="AF547" s="128">
        <f t="shared" si="74"/>
        <v>25.3</v>
      </c>
      <c r="AG547" s="126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>
        <f>AF547</f>
        <v>25.3</v>
      </c>
      <c r="AU547" s="60"/>
      <c r="AV547" s="60"/>
      <c r="AW547" s="60"/>
      <c r="AX547" s="60"/>
      <c r="AY547" s="60"/>
      <c r="AZ547" s="60"/>
      <c r="BA547" s="126"/>
      <c r="BB547" s="126"/>
      <c r="BC547" s="126"/>
      <c r="BD547" s="126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166"/>
      <c r="CB547" s="166"/>
      <c r="CC547" s="166"/>
      <c r="CD547" s="166"/>
      <c r="CE547" s="166"/>
      <c r="CF547" s="166"/>
      <c r="CG547" s="166"/>
      <c r="CH547" s="166"/>
      <c r="CI547" s="166"/>
      <c r="CJ547" s="166"/>
      <c r="CK547" s="242"/>
      <c r="CL547" s="79" t="b">
        <f t="shared" si="70"/>
        <v>1</v>
      </c>
    </row>
    <row r="548" spans="1:90" s="159" customFormat="1" ht="9.75" customHeight="1">
      <c r="A548" s="289" t="s">
        <v>334</v>
      </c>
      <c r="B548" s="284" t="s">
        <v>330</v>
      </c>
      <c r="C548" s="260">
        <v>3</v>
      </c>
      <c r="D548" s="222" t="s">
        <v>374</v>
      </c>
      <c r="E548" s="353" t="s">
        <v>141</v>
      </c>
      <c r="F548" s="74">
        <v>33</v>
      </c>
      <c r="G548" s="74" t="s">
        <v>41</v>
      </c>
      <c r="H548" s="74"/>
      <c r="I548" s="74"/>
      <c r="J548" s="74">
        <v>12</v>
      </c>
      <c r="K548" s="74">
        <v>12</v>
      </c>
      <c r="L548" s="74"/>
      <c r="M548" s="74"/>
      <c r="N548" s="74"/>
      <c r="O548" s="74"/>
      <c r="P548" s="74"/>
      <c r="Q548" s="74"/>
      <c r="R548" s="67"/>
      <c r="S548" s="67"/>
      <c r="T548" s="67"/>
      <c r="U548" s="67"/>
      <c r="V548" s="67"/>
      <c r="W548" s="67"/>
      <c r="X548" s="67"/>
      <c r="Y548" s="67"/>
      <c r="Z548" s="67">
        <v>9.3</v>
      </c>
      <c r="AA548" s="67"/>
      <c r="AB548" s="67"/>
      <c r="AC548" s="67"/>
      <c r="AD548" s="67"/>
      <c r="AE548" s="134"/>
      <c r="AF548" s="128">
        <f t="shared" si="74"/>
        <v>21.3</v>
      </c>
      <c r="AG548" s="126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126"/>
      <c r="BB548" s="126"/>
      <c r="BC548" s="126"/>
      <c r="BD548" s="126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>
        <v>21.3</v>
      </c>
      <c r="BY548" s="60"/>
      <c r="BZ548" s="60"/>
      <c r="CA548" s="166"/>
      <c r="CB548" s="166"/>
      <c r="CC548" s="166"/>
      <c r="CD548" s="166"/>
      <c r="CE548" s="166"/>
      <c r="CF548" s="166"/>
      <c r="CG548" s="166"/>
      <c r="CH548" s="166"/>
      <c r="CI548" s="166"/>
      <c r="CJ548" s="166"/>
      <c r="CK548" s="242"/>
      <c r="CL548" s="79" t="b">
        <f t="shared" si="70"/>
        <v>1</v>
      </c>
    </row>
    <row r="549" spans="1:90" s="159" customFormat="1" ht="9.75" customHeight="1">
      <c r="A549" s="289" t="s">
        <v>334</v>
      </c>
      <c r="B549" s="284" t="s">
        <v>330</v>
      </c>
      <c r="C549" s="260">
        <v>4</v>
      </c>
      <c r="D549" s="223" t="s">
        <v>369</v>
      </c>
      <c r="E549" s="353" t="s">
        <v>141</v>
      </c>
      <c r="F549" s="74">
        <v>33</v>
      </c>
      <c r="G549" s="74" t="s">
        <v>41</v>
      </c>
      <c r="H549" s="74"/>
      <c r="I549" s="74"/>
      <c r="J549" s="74">
        <v>16</v>
      </c>
      <c r="K549" s="74">
        <v>16</v>
      </c>
      <c r="L549" s="74"/>
      <c r="M549" s="74"/>
      <c r="N549" s="74"/>
      <c r="O549" s="74"/>
      <c r="P549" s="74"/>
      <c r="Q549" s="74"/>
      <c r="R549" s="67"/>
      <c r="S549" s="67"/>
      <c r="T549" s="67"/>
      <c r="U549" s="67"/>
      <c r="V549" s="67"/>
      <c r="W549" s="67"/>
      <c r="X549" s="67"/>
      <c r="Y549" s="67"/>
      <c r="Z549" s="67">
        <v>9.3</v>
      </c>
      <c r="AA549" s="67"/>
      <c r="AB549" s="67"/>
      <c r="AC549" s="67"/>
      <c r="AD549" s="67"/>
      <c r="AE549" s="134"/>
      <c r="AF549" s="128">
        <f t="shared" si="74"/>
        <v>25.3</v>
      </c>
      <c r="AG549" s="126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126"/>
      <c r="BB549" s="126"/>
      <c r="BC549" s="126"/>
      <c r="BD549" s="126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>
        <v>25.3</v>
      </c>
      <c r="BY549" s="60"/>
      <c r="BZ549" s="60"/>
      <c r="CA549" s="166"/>
      <c r="CB549" s="166"/>
      <c r="CC549" s="166"/>
      <c r="CD549" s="166"/>
      <c r="CE549" s="166"/>
      <c r="CF549" s="166"/>
      <c r="CG549" s="166"/>
      <c r="CH549" s="166"/>
      <c r="CI549" s="166"/>
      <c r="CJ549" s="166"/>
      <c r="CK549" s="242"/>
      <c r="CL549" s="79" t="b">
        <f t="shared" si="70"/>
        <v>1</v>
      </c>
    </row>
    <row r="550" spans="1:90" s="159" customFormat="1" ht="9.75" customHeight="1">
      <c r="A550" s="289" t="s">
        <v>334</v>
      </c>
      <c r="B550" s="284" t="s">
        <v>330</v>
      </c>
      <c r="C550" s="260">
        <v>5</v>
      </c>
      <c r="D550" s="223" t="s">
        <v>365</v>
      </c>
      <c r="E550" s="353" t="s">
        <v>141</v>
      </c>
      <c r="F550" s="74">
        <v>33</v>
      </c>
      <c r="G550" s="74" t="s">
        <v>41</v>
      </c>
      <c r="H550" s="74"/>
      <c r="I550" s="74"/>
      <c r="J550" s="74">
        <v>24</v>
      </c>
      <c r="K550" s="74">
        <v>24</v>
      </c>
      <c r="L550" s="74"/>
      <c r="M550" s="74"/>
      <c r="N550" s="74"/>
      <c r="O550" s="74"/>
      <c r="P550" s="74"/>
      <c r="Q550" s="74"/>
      <c r="R550" s="67"/>
      <c r="S550" s="67"/>
      <c r="T550" s="67"/>
      <c r="U550" s="67"/>
      <c r="V550" s="67"/>
      <c r="W550" s="67"/>
      <c r="X550" s="67"/>
      <c r="Y550" s="67"/>
      <c r="Z550" s="67">
        <v>9.3</v>
      </c>
      <c r="AA550" s="67"/>
      <c r="AB550" s="67"/>
      <c r="AC550" s="67"/>
      <c r="AD550" s="67"/>
      <c r="AE550" s="134"/>
      <c r="AF550" s="128">
        <f t="shared" si="74"/>
        <v>33.3</v>
      </c>
      <c r="AG550" s="126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126"/>
      <c r="BB550" s="126"/>
      <c r="BC550" s="126"/>
      <c r="BD550" s="126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>
        <f>AF550</f>
        <v>33.3</v>
      </c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166"/>
      <c r="CB550" s="166"/>
      <c r="CC550" s="166"/>
      <c r="CD550" s="166"/>
      <c r="CE550" s="166"/>
      <c r="CF550" s="166"/>
      <c r="CG550" s="166"/>
      <c r="CH550" s="166"/>
      <c r="CI550" s="166"/>
      <c r="CJ550" s="166"/>
      <c r="CK550" s="242"/>
      <c r="CL550" s="79" t="b">
        <f t="shared" si="70"/>
        <v>1</v>
      </c>
    </row>
    <row r="551" spans="1:90" s="159" customFormat="1" ht="9.75" customHeight="1">
      <c r="A551" s="289" t="s">
        <v>334</v>
      </c>
      <c r="B551" s="284" t="s">
        <v>330</v>
      </c>
      <c r="C551" s="260">
        <v>6</v>
      </c>
      <c r="D551" s="223" t="s">
        <v>337</v>
      </c>
      <c r="E551" s="353" t="s">
        <v>141</v>
      </c>
      <c r="F551" s="74">
        <v>33</v>
      </c>
      <c r="G551" s="74" t="s">
        <v>41</v>
      </c>
      <c r="H551" s="74"/>
      <c r="I551" s="74"/>
      <c r="J551" s="74">
        <v>8</v>
      </c>
      <c r="K551" s="74">
        <v>8</v>
      </c>
      <c r="L551" s="74"/>
      <c r="M551" s="74"/>
      <c r="N551" s="74"/>
      <c r="O551" s="74"/>
      <c r="P551" s="74"/>
      <c r="Q551" s="74"/>
      <c r="R551" s="67"/>
      <c r="S551" s="67"/>
      <c r="T551" s="67"/>
      <c r="U551" s="67"/>
      <c r="V551" s="67"/>
      <c r="W551" s="67"/>
      <c r="X551" s="67"/>
      <c r="Y551" s="67"/>
      <c r="Z551" s="67">
        <v>9.3</v>
      </c>
      <c r="AA551" s="67"/>
      <c r="AB551" s="67"/>
      <c r="AC551" s="67"/>
      <c r="AD551" s="67"/>
      <c r="AE551" s="134"/>
      <c r="AF551" s="128">
        <f t="shared" si="74"/>
        <v>17.3</v>
      </c>
      <c r="AG551" s="126"/>
      <c r="AH551" s="60"/>
      <c r="AI551" s="60"/>
      <c r="AJ551" s="60"/>
      <c r="AK551" s="60"/>
      <c r="AL551" s="60"/>
      <c r="AM551" s="60"/>
      <c r="AN551" s="60"/>
      <c r="AO551" s="60"/>
      <c r="AP551" s="60">
        <f>AF551</f>
        <v>17.3</v>
      </c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126"/>
      <c r="BB551" s="126"/>
      <c r="BC551" s="126"/>
      <c r="BD551" s="126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166"/>
      <c r="CB551" s="166"/>
      <c r="CC551" s="166"/>
      <c r="CD551" s="166"/>
      <c r="CE551" s="166"/>
      <c r="CF551" s="166"/>
      <c r="CG551" s="166"/>
      <c r="CH551" s="166"/>
      <c r="CI551" s="166"/>
      <c r="CJ551" s="166"/>
      <c r="CK551" s="242"/>
      <c r="CL551" s="79" t="b">
        <f t="shared" si="70"/>
        <v>1</v>
      </c>
    </row>
    <row r="552" spans="1:90" s="159" customFormat="1" ht="10.5" customHeight="1" thickBot="1">
      <c r="A552" s="289" t="s">
        <v>334</v>
      </c>
      <c r="B552" s="284" t="s">
        <v>330</v>
      </c>
      <c r="C552" s="260">
        <v>7</v>
      </c>
      <c r="D552" s="223" t="s">
        <v>106</v>
      </c>
      <c r="E552" s="353" t="s">
        <v>141</v>
      </c>
      <c r="F552" s="74">
        <v>33</v>
      </c>
      <c r="G552" s="74" t="s">
        <v>41</v>
      </c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67"/>
      <c r="S552" s="67"/>
      <c r="T552" s="67"/>
      <c r="U552" s="104"/>
      <c r="V552" s="104"/>
      <c r="W552" s="104">
        <v>10</v>
      </c>
      <c r="X552" s="104"/>
      <c r="Y552" s="104"/>
      <c r="Z552" s="67"/>
      <c r="AA552" s="67"/>
      <c r="AB552" s="67"/>
      <c r="AC552" s="67"/>
      <c r="AD552" s="67"/>
      <c r="AE552" s="134"/>
      <c r="AF552" s="128">
        <f t="shared" si="74"/>
        <v>10</v>
      </c>
      <c r="AG552" s="126"/>
      <c r="AH552" s="60"/>
      <c r="AI552" s="60"/>
      <c r="AJ552" s="60"/>
      <c r="AK552" s="60"/>
      <c r="AL552" s="60">
        <v>10</v>
      </c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126"/>
      <c r="BB552" s="126"/>
      <c r="BC552" s="126"/>
      <c r="BD552" s="126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166"/>
      <c r="CB552" s="166"/>
      <c r="CC552" s="166"/>
      <c r="CD552" s="166"/>
      <c r="CE552" s="166"/>
      <c r="CF552" s="166"/>
      <c r="CG552" s="166"/>
      <c r="CH552" s="166"/>
      <c r="CI552" s="166"/>
      <c r="CJ552" s="166"/>
      <c r="CK552" s="242"/>
      <c r="CL552" s="79" t="b">
        <f t="shared" si="70"/>
        <v>1</v>
      </c>
    </row>
    <row r="553" spans="1:90" s="238" customFormat="1" ht="9.75" customHeight="1">
      <c r="A553" s="289" t="s">
        <v>334</v>
      </c>
      <c r="B553" s="284" t="s">
        <v>330</v>
      </c>
      <c r="C553" s="236"/>
      <c r="D553" s="221"/>
      <c r="E553" s="359" t="s">
        <v>275</v>
      </c>
      <c r="F553" s="281"/>
      <c r="G553" s="281"/>
      <c r="H553" s="281"/>
      <c r="I553" s="281"/>
      <c r="J553" s="281"/>
      <c r="K553" s="281"/>
      <c r="L553" s="281"/>
      <c r="M553" s="281"/>
      <c r="N553" s="281"/>
      <c r="O553" s="281"/>
      <c r="P553" s="281"/>
      <c r="Q553" s="281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39"/>
      <c r="AF553" s="145"/>
      <c r="AG553" s="143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8"/>
      <c r="AT553" s="118"/>
      <c r="AU553" s="118"/>
      <c r="AV553" s="118"/>
      <c r="AW553" s="118"/>
      <c r="AX553" s="118"/>
      <c r="AY553" s="118"/>
      <c r="AZ553" s="118"/>
      <c r="BA553" s="143"/>
      <c r="BB553" s="143"/>
      <c r="BC553" s="143"/>
      <c r="BD553" s="143"/>
      <c r="BE553" s="118"/>
      <c r="BF553" s="118"/>
      <c r="BG553" s="118"/>
      <c r="BH553" s="118"/>
      <c r="BI553" s="118"/>
      <c r="BJ553" s="118"/>
      <c r="BK553" s="118"/>
      <c r="BL553" s="118"/>
      <c r="BM553" s="118"/>
      <c r="BN553" s="118"/>
      <c r="BO553" s="118"/>
      <c r="BP553" s="118"/>
      <c r="BQ553" s="118"/>
      <c r="BR553" s="118"/>
      <c r="BS553" s="118"/>
      <c r="BT553" s="118"/>
      <c r="BU553" s="118"/>
      <c r="BV553" s="118"/>
      <c r="BW553" s="118"/>
      <c r="BX553" s="118"/>
      <c r="BY553" s="118"/>
      <c r="BZ553" s="118"/>
      <c r="CA553" s="118"/>
      <c r="CB553" s="118"/>
      <c r="CC553" s="118"/>
      <c r="CD553" s="118"/>
      <c r="CE553" s="118"/>
      <c r="CF553" s="118"/>
      <c r="CG553" s="118"/>
      <c r="CH553" s="118"/>
      <c r="CI553" s="118"/>
      <c r="CJ553" s="118"/>
      <c r="CK553" s="241"/>
      <c r="CL553" s="79" t="b">
        <f t="shared" si="70"/>
        <v>1</v>
      </c>
    </row>
    <row r="554" spans="1:90" s="159" customFormat="1" ht="9.75" customHeight="1">
      <c r="A554" s="289" t="s">
        <v>334</v>
      </c>
      <c r="B554" s="284" t="s">
        <v>330</v>
      </c>
      <c r="C554" s="260">
        <v>1</v>
      </c>
      <c r="D554" s="229" t="s">
        <v>234</v>
      </c>
      <c r="E554" s="353" t="s">
        <v>275</v>
      </c>
      <c r="F554" s="74">
        <v>0</v>
      </c>
      <c r="G554" s="74" t="s">
        <v>41</v>
      </c>
      <c r="H554" s="74"/>
      <c r="I554" s="74"/>
      <c r="J554" s="74">
        <v>0</v>
      </c>
      <c r="K554" s="74">
        <v>0</v>
      </c>
      <c r="L554" s="74"/>
      <c r="M554" s="74"/>
      <c r="N554" s="74"/>
      <c r="O554" s="74"/>
      <c r="P554" s="74"/>
      <c r="Q554" s="74"/>
      <c r="R554" s="67"/>
      <c r="S554" s="67"/>
      <c r="T554" s="67"/>
      <c r="U554" s="67"/>
      <c r="V554" s="67"/>
      <c r="W554" s="67"/>
      <c r="X554" s="104"/>
      <c r="Y554" s="104"/>
      <c r="Z554" s="106">
        <v>0</v>
      </c>
      <c r="AA554" s="67"/>
      <c r="AB554" s="67"/>
      <c r="AC554" s="67"/>
      <c r="AD554" s="67"/>
      <c r="AE554" s="134"/>
      <c r="AF554" s="128">
        <f aca="true" t="shared" si="75" ref="AF554:AF561">SUM(I554,K554,M554:AE554)</f>
        <v>0</v>
      </c>
      <c r="AG554" s="126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126"/>
      <c r="BB554" s="126"/>
      <c r="BC554" s="126"/>
      <c r="BD554" s="126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166"/>
      <c r="CB554" s="166"/>
      <c r="CC554" s="166"/>
      <c r="CD554" s="166"/>
      <c r="CE554" s="166"/>
      <c r="CF554" s="166"/>
      <c r="CG554" s="166"/>
      <c r="CH554" s="166"/>
      <c r="CI554" s="166"/>
      <c r="CJ554" s="166"/>
      <c r="CK554" s="242"/>
      <c r="CL554" s="79" t="b">
        <f t="shared" si="70"/>
        <v>1</v>
      </c>
    </row>
    <row r="555" spans="1:90" s="159" customFormat="1" ht="9.75" customHeight="1">
      <c r="A555" s="289" t="s">
        <v>334</v>
      </c>
      <c r="B555" s="284" t="s">
        <v>330</v>
      </c>
      <c r="C555" s="260">
        <v>2</v>
      </c>
      <c r="D555" s="223" t="s">
        <v>274</v>
      </c>
      <c r="E555" s="353" t="s">
        <v>275</v>
      </c>
      <c r="F555" s="74">
        <v>18</v>
      </c>
      <c r="G555" s="74" t="s">
        <v>41</v>
      </c>
      <c r="H555" s="74"/>
      <c r="I555" s="74"/>
      <c r="J555" s="74">
        <v>0</v>
      </c>
      <c r="K555" s="74">
        <v>0</v>
      </c>
      <c r="L555" s="74"/>
      <c r="M555" s="74"/>
      <c r="N555" s="74"/>
      <c r="O555" s="74"/>
      <c r="P555" s="74"/>
      <c r="Q555" s="74"/>
      <c r="R555" s="67"/>
      <c r="S555" s="67"/>
      <c r="T555" s="67"/>
      <c r="U555" s="67"/>
      <c r="V555" s="67"/>
      <c r="W555" s="67"/>
      <c r="X555" s="67"/>
      <c r="Y555" s="67"/>
      <c r="Z555" s="74">
        <v>0</v>
      </c>
      <c r="AA555" s="67"/>
      <c r="AB555" s="67"/>
      <c r="AC555" s="67"/>
      <c r="AD555" s="67"/>
      <c r="AE555" s="134"/>
      <c r="AF555" s="128">
        <f t="shared" si="75"/>
        <v>0</v>
      </c>
      <c r="AG555" s="126"/>
      <c r="AH555" s="83">
        <f>AF555</f>
        <v>0</v>
      </c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126"/>
      <c r="BB555" s="126"/>
      <c r="BC555" s="126"/>
      <c r="BD555" s="126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166"/>
      <c r="CB555" s="166"/>
      <c r="CC555" s="166"/>
      <c r="CD555" s="166"/>
      <c r="CE555" s="166"/>
      <c r="CF555" s="166"/>
      <c r="CG555" s="166"/>
      <c r="CH555" s="166"/>
      <c r="CI555" s="166"/>
      <c r="CJ555" s="166"/>
      <c r="CK555" s="242"/>
      <c r="CL555" s="79" t="b">
        <f t="shared" si="70"/>
        <v>1</v>
      </c>
    </row>
    <row r="556" spans="1:90" s="159" customFormat="1" ht="9.75" customHeight="1">
      <c r="A556" s="289" t="s">
        <v>334</v>
      </c>
      <c r="B556" s="284" t="s">
        <v>330</v>
      </c>
      <c r="C556" s="260">
        <v>3</v>
      </c>
      <c r="D556" s="223" t="s">
        <v>347</v>
      </c>
      <c r="E556" s="353" t="s">
        <v>275</v>
      </c>
      <c r="F556" s="74">
        <v>18</v>
      </c>
      <c r="G556" s="74" t="s">
        <v>41</v>
      </c>
      <c r="H556" s="74"/>
      <c r="I556" s="74"/>
      <c r="J556" s="74">
        <v>24</v>
      </c>
      <c r="K556" s="74">
        <v>24</v>
      </c>
      <c r="L556" s="74"/>
      <c r="M556" s="74"/>
      <c r="N556" s="74"/>
      <c r="O556" s="74"/>
      <c r="P556" s="74"/>
      <c r="Q556" s="74"/>
      <c r="R556" s="67"/>
      <c r="S556" s="67"/>
      <c r="T556" s="67"/>
      <c r="U556" s="67"/>
      <c r="V556" s="104">
        <v>10</v>
      </c>
      <c r="W556" s="67"/>
      <c r="X556" s="67"/>
      <c r="Y556" s="67"/>
      <c r="Z556" s="74">
        <v>5.4</v>
      </c>
      <c r="AA556" s="67"/>
      <c r="AB556" s="67"/>
      <c r="AC556" s="67"/>
      <c r="AD556" s="67"/>
      <c r="AE556" s="134"/>
      <c r="AF556" s="128">
        <f t="shared" si="75"/>
        <v>39.4</v>
      </c>
      <c r="AG556" s="126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>
        <f>AF556</f>
        <v>39.4</v>
      </c>
      <c r="AV556" s="60"/>
      <c r="AW556" s="60"/>
      <c r="AX556" s="60"/>
      <c r="AY556" s="60"/>
      <c r="AZ556" s="60"/>
      <c r="BA556" s="126"/>
      <c r="BB556" s="126"/>
      <c r="BC556" s="126"/>
      <c r="BD556" s="126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166"/>
      <c r="CB556" s="166"/>
      <c r="CC556" s="166"/>
      <c r="CD556" s="166"/>
      <c r="CE556" s="166"/>
      <c r="CF556" s="166"/>
      <c r="CG556" s="166"/>
      <c r="CH556" s="166"/>
      <c r="CI556" s="166"/>
      <c r="CJ556" s="166"/>
      <c r="CK556" s="242"/>
      <c r="CL556" s="79" t="b">
        <f t="shared" si="70"/>
        <v>1</v>
      </c>
    </row>
    <row r="557" spans="1:90" s="159" customFormat="1" ht="9.75" customHeight="1">
      <c r="A557" s="289" t="s">
        <v>334</v>
      </c>
      <c r="B557" s="284" t="s">
        <v>330</v>
      </c>
      <c r="C557" s="260">
        <v>4</v>
      </c>
      <c r="D557" s="223" t="s">
        <v>343</v>
      </c>
      <c r="E557" s="353" t="s">
        <v>275</v>
      </c>
      <c r="F557" s="74">
        <v>18</v>
      </c>
      <c r="G557" s="74" t="s">
        <v>41</v>
      </c>
      <c r="H557" s="74"/>
      <c r="I557" s="74"/>
      <c r="J557" s="74">
        <v>14</v>
      </c>
      <c r="K557" s="74">
        <v>14</v>
      </c>
      <c r="L557" s="74"/>
      <c r="M557" s="74"/>
      <c r="N557" s="74"/>
      <c r="O557" s="74"/>
      <c r="P557" s="74"/>
      <c r="Q557" s="74"/>
      <c r="R557" s="67"/>
      <c r="S557" s="67"/>
      <c r="T557" s="67"/>
      <c r="U557" s="67"/>
      <c r="V557" s="67"/>
      <c r="W557" s="67"/>
      <c r="X557" s="67"/>
      <c r="Y557" s="67"/>
      <c r="Z557" s="74">
        <v>5.4</v>
      </c>
      <c r="AA557" s="67"/>
      <c r="AB557" s="67"/>
      <c r="AC557" s="67"/>
      <c r="AD557" s="67"/>
      <c r="AE557" s="134"/>
      <c r="AF557" s="128">
        <f t="shared" si="75"/>
        <v>19.4</v>
      </c>
      <c r="AG557" s="126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126"/>
      <c r="BB557" s="126"/>
      <c r="BC557" s="126"/>
      <c r="BD557" s="126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>
        <v>19.4</v>
      </c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166"/>
      <c r="CB557" s="166"/>
      <c r="CC557" s="166"/>
      <c r="CD557" s="166"/>
      <c r="CE557" s="166"/>
      <c r="CF557" s="166"/>
      <c r="CG557" s="166"/>
      <c r="CH557" s="166"/>
      <c r="CI557" s="166"/>
      <c r="CJ557" s="166"/>
      <c r="CK557" s="242"/>
      <c r="CL557" s="79" t="b">
        <f t="shared" si="70"/>
        <v>1</v>
      </c>
    </row>
    <row r="558" spans="1:90" s="159" customFormat="1" ht="9.75" customHeight="1">
      <c r="A558" s="289" t="s">
        <v>334</v>
      </c>
      <c r="B558" s="284" t="s">
        <v>330</v>
      </c>
      <c r="C558" s="260">
        <v>5</v>
      </c>
      <c r="D558" s="318" t="s">
        <v>373</v>
      </c>
      <c r="E558" s="353" t="s">
        <v>275</v>
      </c>
      <c r="F558" s="74">
        <v>18</v>
      </c>
      <c r="G558" s="74" t="s">
        <v>41</v>
      </c>
      <c r="H558" s="74"/>
      <c r="I558" s="74"/>
      <c r="J558" s="74">
        <v>20</v>
      </c>
      <c r="K558" s="74">
        <v>20</v>
      </c>
      <c r="L558" s="74"/>
      <c r="M558" s="74"/>
      <c r="N558" s="74"/>
      <c r="O558" s="74"/>
      <c r="P558" s="74"/>
      <c r="Q558" s="74"/>
      <c r="R558" s="67"/>
      <c r="S558" s="67"/>
      <c r="T558" s="67"/>
      <c r="U558" s="67"/>
      <c r="V558" s="67"/>
      <c r="W558" s="67"/>
      <c r="X558" s="67"/>
      <c r="Y558" s="67"/>
      <c r="Z558" s="74">
        <v>5.4</v>
      </c>
      <c r="AA558" s="67"/>
      <c r="AB558" s="67"/>
      <c r="AC558" s="67"/>
      <c r="AD558" s="67"/>
      <c r="AE558" s="134"/>
      <c r="AF558" s="128">
        <f t="shared" si="75"/>
        <v>25.4</v>
      </c>
      <c r="AG558" s="126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126"/>
      <c r="BB558" s="126"/>
      <c r="BC558" s="126"/>
      <c r="BD558" s="126"/>
      <c r="BE558" s="60"/>
      <c r="BF558" s="60"/>
      <c r="BG558" s="60"/>
      <c r="BH558" s="60"/>
      <c r="BI558" s="60">
        <f>AF558</f>
        <v>25.4</v>
      </c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166"/>
      <c r="CB558" s="166"/>
      <c r="CC558" s="166"/>
      <c r="CD558" s="166"/>
      <c r="CE558" s="166"/>
      <c r="CF558" s="166"/>
      <c r="CG558" s="166"/>
      <c r="CH558" s="166"/>
      <c r="CI558" s="166"/>
      <c r="CJ558" s="166"/>
      <c r="CK558" s="242"/>
      <c r="CL558" s="79" t="b">
        <f t="shared" si="70"/>
        <v>1</v>
      </c>
    </row>
    <row r="559" spans="1:90" s="159" customFormat="1" ht="9.75" customHeight="1">
      <c r="A559" s="289" t="s">
        <v>334</v>
      </c>
      <c r="B559" s="284" t="s">
        <v>330</v>
      </c>
      <c r="C559" s="260">
        <v>6</v>
      </c>
      <c r="D559" s="223" t="s">
        <v>223</v>
      </c>
      <c r="E559" s="353" t="s">
        <v>275</v>
      </c>
      <c r="F559" s="74">
        <v>18</v>
      </c>
      <c r="G559" s="74" t="s">
        <v>41</v>
      </c>
      <c r="H559" s="74"/>
      <c r="I559" s="74"/>
      <c r="J559" s="74">
        <v>10</v>
      </c>
      <c r="K559" s="74">
        <v>10</v>
      </c>
      <c r="L559" s="74"/>
      <c r="M559" s="74"/>
      <c r="N559" s="74"/>
      <c r="O559" s="74"/>
      <c r="P559" s="74"/>
      <c r="Q559" s="74"/>
      <c r="R559" s="67"/>
      <c r="S559" s="67"/>
      <c r="T559" s="67"/>
      <c r="U559" s="67"/>
      <c r="V559" s="67">
        <v>10.8</v>
      </c>
      <c r="W559" s="67"/>
      <c r="X559" s="67"/>
      <c r="Y559" s="67"/>
      <c r="Z559" s="74">
        <v>5.4</v>
      </c>
      <c r="AA559" s="67"/>
      <c r="AB559" s="67"/>
      <c r="AC559" s="67"/>
      <c r="AD559" s="67"/>
      <c r="AE559" s="134"/>
      <c r="AF559" s="128">
        <f t="shared" si="75"/>
        <v>26.200000000000003</v>
      </c>
      <c r="AG559" s="126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126"/>
      <c r="BB559" s="126"/>
      <c r="BC559" s="126"/>
      <c r="BD559" s="126"/>
      <c r="BE559" s="60"/>
      <c r="BF559" s="60"/>
      <c r="BG559" s="60"/>
      <c r="BH559" s="60"/>
      <c r="BI559" s="60">
        <f>AF559</f>
        <v>26.200000000000003</v>
      </c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166"/>
      <c r="CB559" s="166"/>
      <c r="CC559" s="166"/>
      <c r="CD559" s="166"/>
      <c r="CE559" s="166"/>
      <c r="CF559" s="166"/>
      <c r="CG559" s="166"/>
      <c r="CH559" s="166"/>
      <c r="CI559" s="166"/>
      <c r="CJ559" s="166"/>
      <c r="CK559" s="242"/>
      <c r="CL559" s="79" t="b">
        <f t="shared" si="70"/>
        <v>1</v>
      </c>
    </row>
    <row r="560" spans="1:90" s="159" customFormat="1" ht="9.75" customHeight="1">
      <c r="A560" s="289" t="s">
        <v>334</v>
      </c>
      <c r="B560" s="284" t="s">
        <v>330</v>
      </c>
      <c r="C560" s="260">
        <v>7</v>
      </c>
      <c r="D560" s="223" t="s">
        <v>276</v>
      </c>
      <c r="E560" s="353" t="s">
        <v>275</v>
      </c>
      <c r="F560" s="74">
        <v>18</v>
      </c>
      <c r="G560" s="74" t="s">
        <v>41</v>
      </c>
      <c r="H560" s="74"/>
      <c r="I560" s="74"/>
      <c r="J560" s="74">
        <v>8</v>
      </c>
      <c r="K560" s="74">
        <v>8</v>
      </c>
      <c r="L560" s="74"/>
      <c r="M560" s="74"/>
      <c r="N560" s="74"/>
      <c r="O560" s="74"/>
      <c r="P560" s="74"/>
      <c r="Q560" s="74"/>
      <c r="R560" s="67"/>
      <c r="S560" s="67"/>
      <c r="T560" s="67"/>
      <c r="U560" s="67"/>
      <c r="V560" s="67">
        <v>10.8</v>
      </c>
      <c r="W560" s="67"/>
      <c r="X560" s="67"/>
      <c r="Y560" s="67"/>
      <c r="Z560" s="74">
        <v>5.4</v>
      </c>
      <c r="AA560" s="67"/>
      <c r="AB560" s="67"/>
      <c r="AC560" s="67"/>
      <c r="AD560" s="67"/>
      <c r="AE560" s="134"/>
      <c r="AF560" s="128">
        <f t="shared" si="75"/>
        <v>24.200000000000003</v>
      </c>
      <c r="AG560" s="126"/>
      <c r="AH560" s="83">
        <f>AF560</f>
        <v>24.200000000000003</v>
      </c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126"/>
      <c r="BB560" s="126"/>
      <c r="BC560" s="126"/>
      <c r="BD560" s="126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166"/>
      <c r="CB560" s="166"/>
      <c r="CC560" s="166"/>
      <c r="CD560" s="166"/>
      <c r="CE560" s="166"/>
      <c r="CF560" s="166"/>
      <c r="CG560" s="166"/>
      <c r="CH560" s="166"/>
      <c r="CI560" s="166"/>
      <c r="CJ560" s="166"/>
      <c r="CK560" s="242"/>
      <c r="CL560" s="79" t="b">
        <f t="shared" si="70"/>
        <v>1</v>
      </c>
    </row>
    <row r="561" spans="1:90" s="159" customFormat="1" ht="10.5" customHeight="1" thickBot="1">
      <c r="A561" s="289" t="s">
        <v>334</v>
      </c>
      <c r="B561" s="284" t="s">
        <v>330</v>
      </c>
      <c r="C561" s="260">
        <v>8</v>
      </c>
      <c r="D561" s="318" t="s">
        <v>277</v>
      </c>
      <c r="E561" s="353" t="s">
        <v>275</v>
      </c>
      <c r="F561" s="74">
        <v>18</v>
      </c>
      <c r="G561" s="74" t="s">
        <v>41</v>
      </c>
      <c r="H561" s="166"/>
      <c r="I561" s="166"/>
      <c r="J561" s="166"/>
      <c r="K561" s="166"/>
      <c r="L561" s="166"/>
      <c r="M561" s="166"/>
      <c r="N561" s="166"/>
      <c r="O561" s="61"/>
      <c r="P561" s="64"/>
      <c r="Q561" s="64"/>
      <c r="R561" s="61"/>
      <c r="S561" s="61"/>
      <c r="T561" s="61"/>
      <c r="U561" s="64"/>
      <c r="V561" s="64"/>
      <c r="W561" s="64">
        <v>6</v>
      </c>
      <c r="X561" s="64"/>
      <c r="Y561" s="64"/>
      <c r="Z561" s="61"/>
      <c r="AA561" s="61"/>
      <c r="AB561" s="61"/>
      <c r="AC561" s="61"/>
      <c r="AD561" s="61"/>
      <c r="AE561" s="125"/>
      <c r="AF561" s="128">
        <f t="shared" si="75"/>
        <v>6</v>
      </c>
      <c r="AG561" s="126"/>
      <c r="AH561" s="83">
        <v>6</v>
      </c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126"/>
      <c r="BB561" s="126"/>
      <c r="BC561" s="126"/>
      <c r="BD561" s="126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166"/>
      <c r="CB561" s="166"/>
      <c r="CC561" s="166"/>
      <c r="CD561" s="166"/>
      <c r="CE561" s="166"/>
      <c r="CF561" s="166"/>
      <c r="CG561" s="166"/>
      <c r="CH561" s="166"/>
      <c r="CI561" s="166"/>
      <c r="CJ561" s="166"/>
      <c r="CK561" s="242"/>
      <c r="CL561" s="79" t="b">
        <f t="shared" si="70"/>
        <v>1</v>
      </c>
    </row>
    <row r="562" spans="1:90" s="238" customFormat="1" ht="9.75" customHeight="1">
      <c r="A562" s="289" t="s">
        <v>334</v>
      </c>
      <c r="B562" s="284" t="s">
        <v>330</v>
      </c>
      <c r="C562" s="236"/>
      <c r="D562" s="221"/>
      <c r="E562" s="359" t="s">
        <v>126</v>
      </c>
      <c r="F562" s="281"/>
      <c r="G562" s="281"/>
      <c r="H562" s="281"/>
      <c r="I562" s="281"/>
      <c r="J562" s="281"/>
      <c r="K562" s="281"/>
      <c r="L562" s="281"/>
      <c r="M562" s="281"/>
      <c r="N562" s="281"/>
      <c r="O562" s="281"/>
      <c r="P562" s="281"/>
      <c r="Q562" s="281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39"/>
      <c r="AF562" s="145"/>
      <c r="AG562" s="143"/>
      <c r="AH562" s="118"/>
      <c r="AI562" s="118"/>
      <c r="AJ562" s="118"/>
      <c r="AK562" s="118"/>
      <c r="AL562" s="118"/>
      <c r="AM562" s="118"/>
      <c r="AN562" s="118"/>
      <c r="AO562" s="118"/>
      <c r="AP562" s="118"/>
      <c r="AQ562" s="118"/>
      <c r="AR562" s="118"/>
      <c r="AS562" s="118"/>
      <c r="AT562" s="118"/>
      <c r="AU562" s="118"/>
      <c r="AV562" s="118"/>
      <c r="AW562" s="118"/>
      <c r="AX562" s="118"/>
      <c r="AY562" s="118"/>
      <c r="AZ562" s="118"/>
      <c r="BA562" s="143"/>
      <c r="BB562" s="143"/>
      <c r="BC562" s="143"/>
      <c r="BD562" s="143"/>
      <c r="BE562" s="118"/>
      <c r="BF562" s="118"/>
      <c r="BG562" s="118"/>
      <c r="BH562" s="118"/>
      <c r="BI562" s="118"/>
      <c r="BJ562" s="118"/>
      <c r="BK562" s="118"/>
      <c r="BL562" s="118"/>
      <c r="BM562" s="118"/>
      <c r="BN562" s="118"/>
      <c r="BO562" s="118"/>
      <c r="BP562" s="118"/>
      <c r="BQ562" s="118"/>
      <c r="BR562" s="118"/>
      <c r="BS562" s="118"/>
      <c r="BT562" s="118"/>
      <c r="BU562" s="118"/>
      <c r="BV562" s="118"/>
      <c r="BW562" s="118"/>
      <c r="BX562" s="118"/>
      <c r="BY562" s="118"/>
      <c r="BZ562" s="118"/>
      <c r="CA562" s="118"/>
      <c r="CB562" s="118"/>
      <c r="CC562" s="118"/>
      <c r="CD562" s="118"/>
      <c r="CE562" s="118"/>
      <c r="CF562" s="118"/>
      <c r="CG562" s="118"/>
      <c r="CH562" s="118"/>
      <c r="CI562" s="118"/>
      <c r="CJ562" s="118"/>
      <c r="CK562" s="241"/>
      <c r="CL562" s="79" t="b">
        <f t="shared" si="70"/>
        <v>1</v>
      </c>
    </row>
    <row r="563" spans="1:90" s="239" customFormat="1" ht="9.75" customHeight="1">
      <c r="A563" s="289" t="s">
        <v>334</v>
      </c>
      <c r="B563" s="284" t="s">
        <v>330</v>
      </c>
      <c r="C563" s="260">
        <v>1</v>
      </c>
      <c r="D563" s="222" t="s">
        <v>91</v>
      </c>
      <c r="E563" s="353" t="s">
        <v>126</v>
      </c>
      <c r="F563" s="74">
        <v>37</v>
      </c>
      <c r="G563" s="74" t="s">
        <v>56</v>
      </c>
      <c r="H563" s="74">
        <v>6</v>
      </c>
      <c r="I563" s="74">
        <v>6</v>
      </c>
      <c r="J563" s="74">
        <v>4</v>
      </c>
      <c r="K563" s="74">
        <v>4</v>
      </c>
      <c r="L563" s="74"/>
      <c r="M563" s="74"/>
      <c r="N563" s="74"/>
      <c r="O563" s="74"/>
      <c r="P563" s="74"/>
      <c r="Q563" s="74"/>
      <c r="R563" s="67"/>
      <c r="S563" s="67"/>
      <c r="T563" s="67"/>
      <c r="U563" s="67"/>
      <c r="V563" s="67"/>
      <c r="W563" s="67"/>
      <c r="X563" s="67"/>
      <c r="Y563" s="67"/>
      <c r="Z563" s="67">
        <v>11.1</v>
      </c>
      <c r="AA563" s="67"/>
      <c r="AB563" s="67"/>
      <c r="AC563" s="67"/>
      <c r="AD563" s="67"/>
      <c r="AE563" s="134"/>
      <c r="AF563" s="128">
        <f aca="true" t="shared" si="76" ref="AF563:AF572">SUM(I563,K563,M563:AE563)</f>
        <v>21.1</v>
      </c>
      <c r="AG563" s="126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>
        <f>AF563</f>
        <v>21.1</v>
      </c>
      <c r="AU563" s="60"/>
      <c r="AV563" s="60"/>
      <c r="AW563" s="60"/>
      <c r="AX563" s="60"/>
      <c r="AY563" s="60"/>
      <c r="AZ563" s="60"/>
      <c r="BA563" s="126"/>
      <c r="BB563" s="126"/>
      <c r="BC563" s="126"/>
      <c r="BD563" s="126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2"/>
      <c r="CB563" s="62"/>
      <c r="CC563" s="62"/>
      <c r="CD563" s="62"/>
      <c r="CE563" s="62"/>
      <c r="CF563" s="62"/>
      <c r="CG563" s="62"/>
      <c r="CH563" s="62"/>
      <c r="CI563" s="62"/>
      <c r="CJ563" s="62"/>
      <c r="CK563" s="243"/>
      <c r="CL563" s="79" t="b">
        <f t="shared" si="70"/>
        <v>1</v>
      </c>
    </row>
    <row r="564" spans="1:90" s="239" customFormat="1" ht="9.75" customHeight="1">
      <c r="A564" s="289" t="s">
        <v>334</v>
      </c>
      <c r="B564" s="284" t="s">
        <v>330</v>
      </c>
      <c r="C564" s="260">
        <v>2</v>
      </c>
      <c r="D564" s="223" t="s">
        <v>102</v>
      </c>
      <c r="E564" s="353" t="s">
        <v>126</v>
      </c>
      <c r="F564" s="74">
        <v>37</v>
      </c>
      <c r="G564" s="74" t="s">
        <v>56</v>
      </c>
      <c r="H564" s="74">
        <v>6</v>
      </c>
      <c r="I564" s="74">
        <v>6</v>
      </c>
      <c r="J564" s="74">
        <v>6</v>
      </c>
      <c r="K564" s="74">
        <v>6</v>
      </c>
      <c r="L564" s="74"/>
      <c r="M564" s="74"/>
      <c r="N564" s="74"/>
      <c r="O564" s="74"/>
      <c r="P564" s="74"/>
      <c r="Q564" s="74"/>
      <c r="R564" s="67"/>
      <c r="S564" s="67"/>
      <c r="T564" s="67"/>
      <c r="U564" s="67"/>
      <c r="V564" s="67"/>
      <c r="W564" s="67"/>
      <c r="X564" s="67"/>
      <c r="Y564" s="67"/>
      <c r="Z564" s="67">
        <f>F564*0.3</f>
        <v>11.1</v>
      </c>
      <c r="AA564" s="67"/>
      <c r="AB564" s="67"/>
      <c r="AC564" s="67"/>
      <c r="AD564" s="67"/>
      <c r="AE564" s="134"/>
      <c r="AF564" s="128">
        <f t="shared" si="76"/>
        <v>23.1</v>
      </c>
      <c r="AG564" s="126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126"/>
      <c r="BB564" s="126"/>
      <c r="BC564" s="126"/>
      <c r="BD564" s="126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>
        <f>AF564</f>
        <v>23.1</v>
      </c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2"/>
      <c r="CB564" s="62"/>
      <c r="CC564" s="62"/>
      <c r="CD564" s="62"/>
      <c r="CE564" s="62"/>
      <c r="CF564" s="62"/>
      <c r="CG564" s="62"/>
      <c r="CH564" s="62"/>
      <c r="CI564" s="62"/>
      <c r="CJ564" s="62"/>
      <c r="CK564" s="243"/>
      <c r="CL564" s="79" t="b">
        <f t="shared" si="70"/>
        <v>1</v>
      </c>
    </row>
    <row r="565" spans="1:90" s="239" customFormat="1" ht="9.75" customHeight="1">
      <c r="A565" s="289" t="s">
        <v>334</v>
      </c>
      <c r="B565" s="284" t="s">
        <v>330</v>
      </c>
      <c r="C565" s="260">
        <v>3</v>
      </c>
      <c r="D565" s="222" t="s">
        <v>140</v>
      </c>
      <c r="E565" s="353" t="s">
        <v>126</v>
      </c>
      <c r="F565" s="74">
        <v>37</v>
      </c>
      <c r="G565" s="74" t="s">
        <v>56</v>
      </c>
      <c r="H565" s="74">
        <v>6</v>
      </c>
      <c r="I565" s="74">
        <v>6</v>
      </c>
      <c r="J565" s="74">
        <v>4</v>
      </c>
      <c r="K565" s="74">
        <v>4</v>
      </c>
      <c r="L565" s="74"/>
      <c r="M565" s="74"/>
      <c r="N565" s="74"/>
      <c r="O565" s="74"/>
      <c r="P565" s="74"/>
      <c r="Q565" s="74"/>
      <c r="R565" s="67"/>
      <c r="S565" s="67"/>
      <c r="T565" s="67"/>
      <c r="U565" s="67"/>
      <c r="V565" s="67"/>
      <c r="W565" s="67"/>
      <c r="X565" s="67"/>
      <c r="Y565" s="67"/>
      <c r="Z565" s="67">
        <v>11.1</v>
      </c>
      <c r="AA565" s="67"/>
      <c r="AB565" s="67"/>
      <c r="AC565" s="67"/>
      <c r="AD565" s="67"/>
      <c r="AE565" s="134"/>
      <c r="AF565" s="128">
        <f t="shared" si="76"/>
        <v>21.1</v>
      </c>
      <c r="AG565" s="126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126"/>
      <c r="BB565" s="126"/>
      <c r="BC565" s="126"/>
      <c r="BD565" s="126"/>
      <c r="BE565" s="60"/>
      <c r="BF565" s="60"/>
      <c r="BG565" s="60"/>
      <c r="BH565" s="60"/>
      <c r="BI565" s="60"/>
      <c r="BJ565" s="60">
        <v>21.1</v>
      </c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2"/>
      <c r="CB565" s="62"/>
      <c r="CC565" s="62"/>
      <c r="CD565" s="62"/>
      <c r="CE565" s="62"/>
      <c r="CF565" s="62"/>
      <c r="CG565" s="62"/>
      <c r="CH565" s="62"/>
      <c r="CI565" s="62"/>
      <c r="CJ565" s="62"/>
      <c r="CK565" s="243"/>
      <c r="CL565" s="79" t="b">
        <f t="shared" si="70"/>
        <v>1</v>
      </c>
    </row>
    <row r="566" spans="1:90" s="239" customFormat="1" ht="9.75" customHeight="1">
      <c r="A566" s="289" t="s">
        <v>334</v>
      </c>
      <c r="B566" s="284" t="s">
        <v>330</v>
      </c>
      <c r="C566" s="260">
        <v>4</v>
      </c>
      <c r="D566" s="222" t="s">
        <v>130</v>
      </c>
      <c r="E566" s="353" t="s">
        <v>126</v>
      </c>
      <c r="F566" s="74">
        <v>37</v>
      </c>
      <c r="G566" s="74" t="s">
        <v>56</v>
      </c>
      <c r="H566" s="74">
        <v>6</v>
      </c>
      <c r="I566" s="74">
        <v>6</v>
      </c>
      <c r="J566" s="74">
        <v>4</v>
      </c>
      <c r="K566" s="74">
        <v>4</v>
      </c>
      <c r="L566" s="74"/>
      <c r="M566" s="74"/>
      <c r="N566" s="74"/>
      <c r="O566" s="74"/>
      <c r="P566" s="74"/>
      <c r="Q566" s="74"/>
      <c r="R566" s="67"/>
      <c r="S566" s="67"/>
      <c r="T566" s="67"/>
      <c r="U566" s="67"/>
      <c r="V566" s="67"/>
      <c r="W566" s="67"/>
      <c r="X566" s="67"/>
      <c r="Y566" s="67"/>
      <c r="Z566" s="67">
        <v>11.1</v>
      </c>
      <c r="AA566" s="67"/>
      <c r="AB566" s="67"/>
      <c r="AC566" s="67"/>
      <c r="AD566" s="67"/>
      <c r="AE566" s="134"/>
      <c r="AF566" s="128">
        <f t="shared" si="76"/>
        <v>21.1</v>
      </c>
      <c r="AG566" s="126"/>
      <c r="AH566" s="60"/>
      <c r="AI566" s="60"/>
      <c r="AJ566" s="60"/>
      <c r="AK566" s="60"/>
      <c r="AL566" s="60"/>
      <c r="AM566" s="60"/>
      <c r="AN566" s="60"/>
      <c r="AO566" s="60"/>
      <c r="AP566" s="60">
        <f>AF566</f>
        <v>21.1</v>
      </c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126"/>
      <c r="BB566" s="126"/>
      <c r="BC566" s="126"/>
      <c r="BD566" s="126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2"/>
      <c r="CB566" s="62"/>
      <c r="CC566" s="62"/>
      <c r="CD566" s="62"/>
      <c r="CE566" s="62"/>
      <c r="CF566" s="62"/>
      <c r="CG566" s="62"/>
      <c r="CH566" s="62"/>
      <c r="CI566" s="62"/>
      <c r="CJ566" s="62"/>
      <c r="CK566" s="243"/>
      <c r="CL566" s="79" t="b">
        <f t="shared" si="70"/>
        <v>1</v>
      </c>
    </row>
    <row r="567" spans="1:90" s="239" customFormat="1" ht="9.75" customHeight="1">
      <c r="A567" s="289" t="s">
        <v>334</v>
      </c>
      <c r="B567" s="284" t="s">
        <v>330</v>
      </c>
      <c r="C567" s="260">
        <v>5</v>
      </c>
      <c r="D567" s="222" t="s">
        <v>92</v>
      </c>
      <c r="E567" s="353" t="s">
        <v>126</v>
      </c>
      <c r="F567" s="74">
        <v>37</v>
      </c>
      <c r="G567" s="74" t="s">
        <v>56</v>
      </c>
      <c r="H567" s="74">
        <v>6</v>
      </c>
      <c r="I567" s="74">
        <v>6</v>
      </c>
      <c r="J567" s="74">
        <v>4</v>
      </c>
      <c r="K567" s="74">
        <v>4</v>
      </c>
      <c r="L567" s="74"/>
      <c r="M567" s="74"/>
      <c r="N567" s="74"/>
      <c r="O567" s="74"/>
      <c r="P567" s="74"/>
      <c r="Q567" s="74"/>
      <c r="R567" s="67"/>
      <c r="S567" s="67"/>
      <c r="T567" s="67"/>
      <c r="U567" s="67"/>
      <c r="V567" s="67"/>
      <c r="W567" s="67"/>
      <c r="X567" s="67"/>
      <c r="Y567" s="67"/>
      <c r="Z567" s="67">
        <v>11.1</v>
      </c>
      <c r="AA567" s="67"/>
      <c r="AB567" s="67"/>
      <c r="AC567" s="67"/>
      <c r="AD567" s="67"/>
      <c r="AE567" s="134"/>
      <c r="AF567" s="128">
        <f t="shared" si="76"/>
        <v>21.1</v>
      </c>
      <c r="AG567" s="126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126"/>
      <c r="BB567" s="126"/>
      <c r="BC567" s="126"/>
      <c r="BD567" s="126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>
        <f>AF567</f>
        <v>21.1</v>
      </c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2"/>
      <c r="CB567" s="62"/>
      <c r="CC567" s="62"/>
      <c r="CD567" s="62"/>
      <c r="CE567" s="62"/>
      <c r="CF567" s="62"/>
      <c r="CG567" s="62"/>
      <c r="CH567" s="62"/>
      <c r="CI567" s="62"/>
      <c r="CJ567" s="62"/>
      <c r="CK567" s="243"/>
      <c r="CL567" s="79" t="b">
        <f t="shared" si="70"/>
        <v>1</v>
      </c>
    </row>
    <row r="568" spans="1:90" s="239" customFormat="1" ht="9.75" customHeight="1">
      <c r="A568" s="289" t="s">
        <v>334</v>
      </c>
      <c r="B568" s="284" t="s">
        <v>330</v>
      </c>
      <c r="C568" s="260">
        <v>6</v>
      </c>
      <c r="D568" s="222" t="s">
        <v>366</v>
      </c>
      <c r="E568" s="353" t="s">
        <v>126</v>
      </c>
      <c r="F568" s="74">
        <v>37</v>
      </c>
      <c r="G568" s="74" t="s">
        <v>56</v>
      </c>
      <c r="H568" s="74">
        <v>6</v>
      </c>
      <c r="I568" s="74">
        <v>6</v>
      </c>
      <c r="J568" s="74">
        <v>4</v>
      </c>
      <c r="K568" s="74">
        <v>4</v>
      </c>
      <c r="L568" s="74"/>
      <c r="M568" s="74"/>
      <c r="N568" s="74"/>
      <c r="O568" s="74"/>
      <c r="P568" s="74"/>
      <c r="Q568" s="74"/>
      <c r="R568" s="67"/>
      <c r="S568" s="67"/>
      <c r="T568" s="67"/>
      <c r="U568" s="67"/>
      <c r="V568" s="67"/>
      <c r="W568" s="67"/>
      <c r="X568" s="67"/>
      <c r="Y568" s="67"/>
      <c r="Z568" s="67">
        <v>11.1</v>
      </c>
      <c r="AA568" s="67"/>
      <c r="AB568" s="67"/>
      <c r="AC568" s="67"/>
      <c r="AD568" s="67"/>
      <c r="AE568" s="134"/>
      <c r="AF568" s="128">
        <f t="shared" si="76"/>
        <v>21.1</v>
      </c>
      <c r="AG568" s="126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126"/>
      <c r="BB568" s="126"/>
      <c r="BC568" s="126"/>
      <c r="BD568" s="126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>
        <f>AF568</f>
        <v>21.1</v>
      </c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2"/>
      <c r="CB568" s="62"/>
      <c r="CC568" s="62"/>
      <c r="CD568" s="62"/>
      <c r="CE568" s="62"/>
      <c r="CF568" s="62"/>
      <c r="CG568" s="62"/>
      <c r="CH568" s="62"/>
      <c r="CI568" s="62"/>
      <c r="CJ568" s="62"/>
      <c r="CK568" s="243"/>
      <c r="CL568" s="79" t="b">
        <f t="shared" si="70"/>
        <v>1</v>
      </c>
    </row>
    <row r="569" spans="1:90" s="239" customFormat="1" ht="9.75" customHeight="1">
      <c r="A569" s="289" t="s">
        <v>334</v>
      </c>
      <c r="B569" s="284" t="s">
        <v>330</v>
      </c>
      <c r="C569" s="260">
        <v>7</v>
      </c>
      <c r="D569" s="222" t="s">
        <v>376</v>
      </c>
      <c r="E569" s="353" t="s">
        <v>126</v>
      </c>
      <c r="F569" s="74">
        <v>37</v>
      </c>
      <c r="G569" s="74" t="s">
        <v>56</v>
      </c>
      <c r="H569" s="74">
        <v>6</v>
      </c>
      <c r="I569" s="74">
        <v>6</v>
      </c>
      <c r="J569" s="74">
        <v>4</v>
      </c>
      <c r="K569" s="74">
        <v>4</v>
      </c>
      <c r="L569" s="74"/>
      <c r="M569" s="74"/>
      <c r="N569" s="74"/>
      <c r="O569" s="74"/>
      <c r="P569" s="74"/>
      <c r="Q569" s="74"/>
      <c r="R569" s="67"/>
      <c r="S569" s="67"/>
      <c r="T569" s="67"/>
      <c r="U569" s="67"/>
      <c r="V569" s="67"/>
      <c r="W569" s="67"/>
      <c r="X569" s="67"/>
      <c r="Y569" s="67"/>
      <c r="Z569" s="67">
        <v>11.1</v>
      </c>
      <c r="AA569" s="67"/>
      <c r="AB569" s="67"/>
      <c r="AC569" s="67"/>
      <c r="AD569" s="67"/>
      <c r="AE569" s="134"/>
      <c r="AF569" s="128">
        <f t="shared" si="76"/>
        <v>21.1</v>
      </c>
      <c r="AG569" s="126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126"/>
      <c r="BB569" s="126"/>
      <c r="BC569" s="126"/>
      <c r="BD569" s="126"/>
      <c r="BE569" s="60"/>
      <c r="BF569" s="60"/>
      <c r="BG569" s="60"/>
      <c r="BH569" s="60"/>
      <c r="BI569" s="60">
        <f>AF569</f>
        <v>21.1</v>
      </c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2"/>
      <c r="CB569" s="62"/>
      <c r="CC569" s="62"/>
      <c r="CD569" s="62"/>
      <c r="CE569" s="62"/>
      <c r="CF569" s="62"/>
      <c r="CG569" s="62"/>
      <c r="CH569" s="62"/>
      <c r="CI569" s="62"/>
      <c r="CJ569" s="62"/>
      <c r="CK569" s="243"/>
      <c r="CL569" s="79" t="b">
        <f t="shared" si="70"/>
        <v>1</v>
      </c>
    </row>
    <row r="570" spans="1:90" s="239" customFormat="1" ht="9.75" customHeight="1">
      <c r="A570" s="289" t="s">
        <v>334</v>
      </c>
      <c r="B570" s="284" t="s">
        <v>330</v>
      </c>
      <c r="C570" s="260">
        <v>8</v>
      </c>
      <c r="D570" s="230" t="s">
        <v>86</v>
      </c>
      <c r="E570" s="353" t="s">
        <v>126</v>
      </c>
      <c r="F570" s="74">
        <v>37</v>
      </c>
      <c r="G570" s="74" t="s">
        <v>56</v>
      </c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67"/>
      <c r="S570" s="67"/>
      <c r="T570" s="67"/>
      <c r="U570" s="104"/>
      <c r="V570" s="104"/>
      <c r="W570" s="104">
        <v>11</v>
      </c>
      <c r="X570" s="104"/>
      <c r="Y570" s="104"/>
      <c r="Z570" s="67"/>
      <c r="AA570" s="67"/>
      <c r="AB570" s="67"/>
      <c r="AC570" s="67"/>
      <c r="AD570" s="67"/>
      <c r="AE570" s="134"/>
      <c r="AF570" s="128">
        <f t="shared" si="76"/>
        <v>11</v>
      </c>
      <c r="AG570" s="173"/>
      <c r="AH570" s="65"/>
      <c r="AI570" s="65"/>
      <c r="AJ570" s="65"/>
      <c r="AK570" s="65"/>
      <c r="AL570" s="60"/>
      <c r="AM570" s="60"/>
      <c r="AN570" s="60"/>
      <c r="AO570" s="60"/>
      <c r="AP570" s="60">
        <v>11</v>
      </c>
      <c r="AQ570" s="60"/>
      <c r="AR570" s="60"/>
      <c r="AS570" s="60"/>
      <c r="AT570" s="60"/>
      <c r="AU570" s="65"/>
      <c r="AV570" s="60"/>
      <c r="AW570" s="60"/>
      <c r="AX570" s="60"/>
      <c r="AY570" s="60"/>
      <c r="AZ570" s="60"/>
      <c r="BA570" s="126"/>
      <c r="BB570" s="126"/>
      <c r="BC570" s="126"/>
      <c r="BD570" s="126"/>
      <c r="BE570" s="65"/>
      <c r="BF570" s="65"/>
      <c r="BG570" s="65"/>
      <c r="BH570" s="65"/>
      <c r="BI570" s="65"/>
      <c r="BJ570" s="60"/>
      <c r="BK570" s="60"/>
      <c r="BL570" s="60"/>
      <c r="BM570" s="60"/>
      <c r="BN570" s="65"/>
      <c r="BO570" s="60"/>
      <c r="BP570" s="60"/>
      <c r="BQ570" s="60"/>
      <c r="BR570" s="60"/>
      <c r="BS570" s="60"/>
      <c r="BT570" s="65"/>
      <c r="BU570" s="65"/>
      <c r="BV570" s="65"/>
      <c r="BW570" s="65"/>
      <c r="BX570" s="60"/>
      <c r="BY570" s="60"/>
      <c r="BZ570" s="60"/>
      <c r="CA570" s="62"/>
      <c r="CB570" s="62"/>
      <c r="CC570" s="62"/>
      <c r="CD570" s="62"/>
      <c r="CE570" s="62"/>
      <c r="CF570" s="62"/>
      <c r="CG570" s="62"/>
      <c r="CH570" s="62"/>
      <c r="CI570" s="62"/>
      <c r="CJ570" s="62"/>
      <c r="CK570" s="243"/>
      <c r="CL570" s="79" t="b">
        <f t="shared" si="70"/>
        <v>1</v>
      </c>
    </row>
    <row r="571" spans="1:90" s="239" customFormat="1" ht="9.75" customHeight="1">
      <c r="A571" s="289" t="s">
        <v>334</v>
      </c>
      <c r="B571" s="284" t="s">
        <v>330</v>
      </c>
      <c r="C571" s="260">
        <v>9</v>
      </c>
      <c r="D571" s="229" t="s">
        <v>133</v>
      </c>
      <c r="E571" s="353" t="s">
        <v>126</v>
      </c>
      <c r="F571" s="74">
        <v>37</v>
      </c>
      <c r="G571" s="74" t="s">
        <v>56</v>
      </c>
      <c r="H571" s="74"/>
      <c r="I571" s="74"/>
      <c r="J571" s="74"/>
      <c r="K571" s="74"/>
      <c r="L571" s="74"/>
      <c r="M571" s="74"/>
      <c r="N571" s="74"/>
      <c r="O571" s="74"/>
      <c r="P571" s="64"/>
      <c r="Q571" s="61"/>
      <c r="R571" s="61"/>
      <c r="S571" s="61"/>
      <c r="T571" s="61"/>
      <c r="U571" s="64"/>
      <c r="V571" s="64"/>
      <c r="W571" s="64"/>
      <c r="X571" s="64"/>
      <c r="Y571" s="64"/>
      <c r="Z571" s="64"/>
      <c r="AA571" s="64">
        <v>2</v>
      </c>
      <c r="AB571" s="64"/>
      <c r="AC571" s="64">
        <f>ROUND(F571/10*0.5*5,0)</f>
        <v>9</v>
      </c>
      <c r="AD571" s="125"/>
      <c r="AE571" s="125"/>
      <c r="AF571" s="128">
        <f t="shared" si="76"/>
        <v>11</v>
      </c>
      <c r="AG571" s="126"/>
      <c r="AH571" s="60"/>
      <c r="AI571" s="60"/>
      <c r="AJ571" s="60"/>
      <c r="AK571" s="60"/>
      <c r="AL571" s="60"/>
      <c r="AM571" s="105"/>
      <c r="AN571" s="105"/>
      <c r="AO571" s="67"/>
      <c r="AP571" s="60"/>
      <c r="AQ571" s="105"/>
      <c r="AR571" s="105"/>
      <c r="AS571" s="105"/>
      <c r="AT571" s="67"/>
      <c r="AU571" s="60"/>
      <c r="AV571" s="67"/>
      <c r="AW571" s="67"/>
      <c r="AX571" s="67"/>
      <c r="AY571" s="60"/>
      <c r="AZ571" s="67"/>
      <c r="BA571" s="144"/>
      <c r="BB571" s="144"/>
      <c r="BC571" s="144"/>
      <c r="BD571" s="144"/>
      <c r="BE571" s="60"/>
      <c r="BF571" s="60"/>
      <c r="BG571" s="60"/>
      <c r="BH571" s="60"/>
      <c r="BI571" s="60"/>
      <c r="BJ571" s="67"/>
      <c r="BK571" s="67"/>
      <c r="BL571" s="67"/>
      <c r="BM571" s="67"/>
      <c r="BN571" s="60"/>
      <c r="BO571" s="60"/>
      <c r="BP571" s="67"/>
      <c r="BQ571" s="67"/>
      <c r="BR571" s="60"/>
      <c r="BS571" s="60"/>
      <c r="BT571" s="60"/>
      <c r="BU571" s="60"/>
      <c r="BV571" s="60"/>
      <c r="BW571" s="60"/>
      <c r="BX571" s="60"/>
      <c r="BY571" s="60"/>
      <c r="BZ571" s="60"/>
      <c r="CA571" s="166"/>
      <c r="CB571" s="166"/>
      <c r="CC571" s="166"/>
      <c r="CD571" s="166"/>
      <c r="CE571" s="166"/>
      <c r="CF571" s="62"/>
      <c r="CG571" s="71">
        <f>AF571</f>
        <v>11</v>
      </c>
      <c r="CH571" s="166"/>
      <c r="CI571" s="166"/>
      <c r="CJ571" s="166"/>
      <c r="CK571" s="242"/>
      <c r="CL571" s="79" t="b">
        <f t="shared" si="70"/>
        <v>1</v>
      </c>
    </row>
    <row r="572" spans="1:90" s="239" customFormat="1" ht="10.5" customHeight="1" thickBot="1">
      <c r="A572" s="289" t="s">
        <v>334</v>
      </c>
      <c r="B572" s="284" t="s">
        <v>330</v>
      </c>
      <c r="C572" s="260">
        <v>10</v>
      </c>
      <c r="D572" s="229" t="s">
        <v>265</v>
      </c>
      <c r="E572" s="353" t="s">
        <v>126</v>
      </c>
      <c r="F572" s="74">
        <v>37</v>
      </c>
      <c r="G572" s="74" t="s">
        <v>56</v>
      </c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67"/>
      <c r="S572" s="67"/>
      <c r="T572" s="67"/>
      <c r="U572" s="67"/>
      <c r="V572" s="67"/>
      <c r="W572" s="67"/>
      <c r="X572" s="67"/>
      <c r="Y572" s="67"/>
      <c r="Z572" s="67"/>
      <c r="AA572" s="64">
        <v>2</v>
      </c>
      <c r="AB572" s="64"/>
      <c r="AC572" s="64">
        <f>ROUND(F572/10*0.5*5,0)</f>
        <v>9</v>
      </c>
      <c r="AD572" s="125"/>
      <c r="AE572" s="134"/>
      <c r="AF572" s="128">
        <f t="shared" si="76"/>
        <v>11</v>
      </c>
      <c r="AG572" s="126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126"/>
      <c r="BB572" s="126"/>
      <c r="BC572" s="126"/>
      <c r="BD572" s="126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166"/>
      <c r="CB572" s="166"/>
      <c r="CC572" s="166"/>
      <c r="CD572" s="166"/>
      <c r="CE572" s="166"/>
      <c r="CF572" s="62"/>
      <c r="CG572" s="71">
        <f>AF572</f>
        <v>11</v>
      </c>
      <c r="CH572" s="166"/>
      <c r="CI572" s="166"/>
      <c r="CJ572" s="166"/>
      <c r="CK572" s="242"/>
      <c r="CL572" s="79" t="b">
        <f t="shared" si="70"/>
        <v>1</v>
      </c>
    </row>
    <row r="573" spans="1:90" s="238" customFormat="1" ht="9.75" customHeight="1">
      <c r="A573" s="289" t="s">
        <v>334</v>
      </c>
      <c r="B573" s="284" t="s">
        <v>330</v>
      </c>
      <c r="C573" s="236"/>
      <c r="D573" s="221"/>
      <c r="E573" s="359" t="s">
        <v>279</v>
      </c>
      <c r="F573" s="281"/>
      <c r="G573" s="281"/>
      <c r="H573" s="281"/>
      <c r="I573" s="281"/>
      <c r="J573" s="281"/>
      <c r="K573" s="281"/>
      <c r="L573" s="281"/>
      <c r="M573" s="281"/>
      <c r="N573" s="281"/>
      <c r="O573" s="281"/>
      <c r="P573" s="281"/>
      <c r="Q573" s="281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39"/>
      <c r="AF573" s="145"/>
      <c r="AG573" s="143"/>
      <c r="AH573" s="118"/>
      <c r="AI573" s="118"/>
      <c r="AJ573" s="118"/>
      <c r="AK573" s="118"/>
      <c r="AL573" s="118"/>
      <c r="AM573" s="118"/>
      <c r="AN573" s="118"/>
      <c r="AO573" s="118"/>
      <c r="AP573" s="118"/>
      <c r="AQ573" s="118"/>
      <c r="AR573" s="118"/>
      <c r="AS573" s="118"/>
      <c r="AT573" s="118"/>
      <c r="AU573" s="118"/>
      <c r="AV573" s="118"/>
      <c r="AW573" s="118"/>
      <c r="AX573" s="118"/>
      <c r="AY573" s="118"/>
      <c r="AZ573" s="118"/>
      <c r="BA573" s="143"/>
      <c r="BB573" s="143"/>
      <c r="BC573" s="143"/>
      <c r="BD573" s="143"/>
      <c r="BE573" s="118"/>
      <c r="BF573" s="118"/>
      <c r="BG573" s="118"/>
      <c r="BH573" s="118"/>
      <c r="BI573" s="118"/>
      <c r="BJ573" s="118"/>
      <c r="BK573" s="118"/>
      <c r="BL573" s="118"/>
      <c r="BM573" s="118"/>
      <c r="BN573" s="118"/>
      <c r="BO573" s="118"/>
      <c r="BP573" s="118"/>
      <c r="BQ573" s="118"/>
      <c r="BR573" s="118"/>
      <c r="BS573" s="118"/>
      <c r="BT573" s="118"/>
      <c r="BU573" s="118"/>
      <c r="BV573" s="118"/>
      <c r="BW573" s="118"/>
      <c r="BX573" s="118"/>
      <c r="BY573" s="118"/>
      <c r="BZ573" s="118"/>
      <c r="CA573" s="118"/>
      <c r="CB573" s="118"/>
      <c r="CC573" s="118"/>
      <c r="CD573" s="118"/>
      <c r="CE573" s="118"/>
      <c r="CF573" s="118"/>
      <c r="CG573" s="118"/>
      <c r="CH573" s="118"/>
      <c r="CI573" s="118"/>
      <c r="CJ573" s="118"/>
      <c r="CK573" s="241"/>
      <c r="CL573" s="79" t="b">
        <f t="shared" si="70"/>
        <v>1</v>
      </c>
    </row>
    <row r="574" spans="1:90" s="239" customFormat="1" ht="9.75" customHeight="1">
      <c r="A574" s="289" t="s">
        <v>334</v>
      </c>
      <c r="B574" s="284" t="s">
        <v>330</v>
      </c>
      <c r="C574" s="260">
        <v>1</v>
      </c>
      <c r="D574" s="223" t="s">
        <v>278</v>
      </c>
      <c r="E574" s="353" t="s">
        <v>279</v>
      </c>
      <c r="F574" s="74">
        <v>9</v>
      </c>
      <c r="G574" s="74" t="s">
        <v>56</v>
      </c>
      <c r="H574" s="74">
        <v>12</v>
      </c>
      <c r="I574" s="74">
        <v>12</v>
      </c>
      <c r="J574" s="74">
        <v>8</v>
      </c>
      <c r="K574" s="74">
        <v>8</v>
      </c>
      <c r="L574" s="74"/>
      <c r="M574" s="74"/>
      <c r="N574" s="74"/>
      <c r="O574" s="74"/>
      <c r="P574" s="74"/>
      <c r="Q574" s="74"/>
      <c r="R574" s="67"/>
      <c r="S574" s="67"/>
      <c r="T574" s="67"/>
      <c r="U574" s="67"/>
      <c r="V574" s="67"/>
      <c r="W574" s="67"/>
      <c r="X574" s="67"/>
      <c r="Y574" s="67"/>
      <c r="Z574" s="67">
        <v>2.7</v>
      </c>
      <c r="AA574" s="67"/>
      <c r="AB574" s="67"/>
      <c r="AC574" s="67"/>
      <c r="AD574" s="67"/>
      <c r="AE574" s="134"/>
      <c r="AF574" s="128">
        <f aca="true" t="shared" si="77" ref="AF574:AF583">SUM(I574,K574,M574:AE574)</f>
        <v>22.7</v>
      </c>
      <c r="AG574" s="126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126"/>
      <c r="BB574" s="126"/>
      <c r="BC574" s="126"/>
      <c r="BD574" s="126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>
        <v>22.7</v>
      </c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166"/>
      <c r="CB574" s="166"/>
      <c r="CC574" s="166"/>
      <c r="CD574" s="166"/>
      <c r="CE574" s="166"/>
      <c r="CF574" s="62"/>
      <c r="CG574" s="166"/>
      <c r="CH574" s="166"/>
      <c r="CI574" s="166"/>
      <c r="CJ574" s="166"/>
      <c r="CK574" s="242"/>
      <c r="CL574" s="79" t="b">
        <f t="shared" si="70"/>
        <v>1</v>
      </c>
    </row>
    <row r="575" spans="1:90" s="239" customFormat="1" ht="9.75" customHeight="1">
      <c r="A575" s="289" t="s">
        <v>334</v>
      </c>
      <c r="B575" s="284" t="s">
        <v>330</v>
      </c>
      <c r="C575" s="260">
        <v>2</v>
      </c>
      <c r="D575" s="223" t="s">
        <v>349</v>
      </c>
      <c r="E575" s="353" t="s">
        <v>279</v>
      </c>
      <c r="F575" s="74">
        <v>9</v>
      </c>
      <c r="G575" s="74" t="s">
        <v>56</v>
      </c>
      <c r="H575" s="74">
        <v>16</v>
      </c>
      <c r="I575" s="74">
        <v>16</v>
      </c>
      <c r="J575" s="74">
        <v>8</v>
      </c>
      <c r="K575" s="74">
        <v>8</v>
      </c>
      <c r="L575" s="74"/>
      <c r="M575" s="74"/>
      <c r="N575" s="74"/>
      <c r="O575" s="74"/>
      <c r="P575" s="74"/>
      <c r="Q575" s="74"/>
      <c r="R575" s="67"/>
      <c r="S575" s="67"/>
      <c r="T575" s="67"/>
      <c r="U575" s="67"/>
      <c r="V575" s="67"/>
      <c r="W575" s="67"/>
      <c r="X575" s="67"/>
      <c r="Y575" s="67"/>
      <c r="Z575" s="67">
        <v>2.7</v>
      </c>
      <c r="AA575" s="67"/>
      <c r="AB575" s="67"/>
      <c r="AC575" s="67"/>
      <c r="AD575" s="67"/>
      <c r="AE575" s="134"/>
      <c r="AF575" s="128">
        <f t="shared" si="77"/>
        <v>26.7</v>
      </c>
      <c r="AG575" s="126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>
        <f>AF575</f>
        <v>26.7</v>
      </c>
      <c r="AV575" s="60"/>
      <c r="AW575" s="60"/>
      <c r="AX575" s="60"/>
      <c r="AY575" s="60"/>
      <c r="AZ575" s="60"/>
      <c r="BA575" s="126"/>
      <c r="BB575" s="126"/>
      <c r="BC575" s="126"/>
      <c r="BD575" s="126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166"/>
      <c r="CB575" s="166"/>
      <c r="CC575" s="166"/>
      <c r="CD575" s="166"/>
      <c r="CE575" s="166"/>
      <c r="CF575" s="62"/>
      <c r="CG575" s="166"/>
      <c r="CH575" s="166"/>
      <c r="CI575" s="166"/>
      <c r="CJ575" s="166"/>
      <c r="CK575" s="242"/>
      <c r="CL575" s="79" t="b">
        <f t="shared" si="70"/>
        <v>1</v>
      </c>
    </row>
    <row r="576" spans="1:90" s="239" customFormat="1" ht="9.75" customHeight="1">
      <c r="A576" s="289" t="s">
        <v>334</v>
      </c>
      <c r="B576" s="284" t="s">
        <v>330</v>
      </c>
      <c r="C576" s="260">
        <v>3</v>
      </c>
      <c r="D576" s="223" t="s">
        <v>280</v>
      </c>
      <c r="E576" s="353" t="s">
        <v>279</v>
      </c>
      <c r="F576" s="74">
        <v>9</v>
      </c>
      <c r="G576" s="74" t="s">
        <v>56</v>
      </c>
      <c r="H576" s="74">
        <v>12</v>
      </c>
      <c r="I576" s="74">
        <v>12</v>
      </c>
      <c r="J576" s="74">
        <v>8</v>
      </c>
      <c r="K576" s="74">
        <v>8</v>
      </c>
      <c r="L576" s="74"/>
      <c r="M576" s="74"/>
      <c r="N576" s="74"/>
      <c r="O576" s="74"/>
      <c r="P576" s="74"/>
      <c r="Q576" s="74"/>
      <c r="R576" s="67"/>
      <c r="S576" s="67"/>
      <c r="T576" s="67"/>
      <c r="U576" s="67"/>
      <c r="V576" s="67"/>
      <c r="W576" s="67"/>
      <c r="X576" s="67"/>
      <c r="Y576" s="67"/>
      <c r="Z576" s="67">
        <v>2.7</v>
      </c>
      <c r="AA576" s="67"/>
      <c r="AB576" s="67"/>
      <c r="AC576" s="67"/>
      <c r="AD576" s="67"/>
      <c r="AE576" s="134"/>
      <c r="AF576" s="128">
        <f t="shared" si="77"/>
        <v>22.7</v>
      </c>
      <c r="AG576" s="126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>
        <f>AF576</f>
        <v>22.7</v>
      </c>
      <c r="AV576" s="60"/>
      <c r="AW576" s="60"/>
      <c r="AX576" s="60"/>
      <c r="AY576" s="60"/>
      <c r="AZ576" s="60"/>
      <c r="BA576" s="126"/>
      <c r="BB576" s="126"/>
      <c r="BC576" s="126"/>
      <c r="BD576" s="126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166"/>
      <c r="CB576" s="166"/>
      <c r="CC576" s="166"/>
      <c r="CD576" s="166"/>
      <c r="CE576" s="166"/>
      <c r="CF576" s="62"/>
      <c r="CG576" s="166"/>
      <c r="CH576" s="166"/>
      <c r="CI576" s="166"/>
      <c r="CJ576" s="166"/>
      <c r="CK576" s="242"/>
      <c r="CL576" s="79" t="b">
        <f t="shared" si="70"/>
        <v>1</v>
      </c>
    </row>
    <row r="577" spans="1:90" s="239" customFormat="1" ht="9.75" customHeight="1">
      <c r="A577" s="289" t="s">
        <v>334</v>
      </c>
      <c r="B577" s="284" t="s">
        <v>330</v>
      </c>
      <c r="C577" s="260">
        <v>4</v>
      </c>
      <c r="D577" s="223" t="s">
        <v>48</v>
      </c>
      <c r="E577" s="353" t="s">
        <v>279</v>
      </c>
      <c r="F577" s="74">
        <v>9</v>
      </c>
      <c r="G577" s="74" t="s">
        <v>56</v>
      </c>
      <c r="H577" s="74">
        <v>6</v>
      </c>
      <c r="I577" s="74">
        <v>6</v>
      </c>
      <c r="J577" s="74">
        <v>4</v>
      </c>
      <c r="K577" s="74">
        <v>4</v>
      </c>
      <c r="L577" s="74"/>
      <c r="M577" s="74"/>
      <c r="N577" s="74"/>
      <c r="O577" s="74"/>
      <c r="P577" s="74"/>
      <c r="Q577" s="74"/>
      <c r="R577" s="67"/>
      <c r="S577" s="67"/>
      <c r="T577" s="67"/>
      <c r="U577" s="67"/>
      <c r="V577" s="67"/>
      <c r="W577" s="67"/>
      <c r="X577" s="67"/>
      <c r="Y577" s="67"/>
      <c r="Z577" s="67">
        <v>2.7</v>
      </c>
      <c r="AA577" s="67"/>
      <c r="AB577" s="67"/>
      <c r="AC577" s="67"/>
      <c r="AD577" s="67"/>
      <c r="AE577" s="134"/>
      <c r="AF577" s="128">
        <f t="shared" si="77"/>
        <v>12.7</v>
      </c>
      <c r="AG577" s="126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126"/>
      <c r="BB577" s="126"/>
      <c r="BC577" s="126"/>
      <c r="BD577" s="126"/>
      <c r="BE577" s="60"/>
      <c r="BF577" s="60"/>
      <c r="BG577" s="60"/>
      <c r="BH577" s="60"/>
      <c r="BI577" s="60">
        <f>AF577</f>
        <v>12.7</v>
      </c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166"/>
      <c r="CB577" s="166"/>
      <c r="CC577" s="166"/>
      <c r="CD577" s="166"/>
      <c r="CE577" s="166"/>
      <c r="CF577" s="62"/>
      <c r="CG577" s="166"/>
      <c r="CH577" s="166"/>
      <c r="CI577" s="166"/>
      <c r="CJ577" s="166"/>
      <c r="CK577" s="242"/>
      <c r="CL577" s="79" t="b">
        <f t="shared" si="70"/>
        <v>1</v>
      </c>
    </row>
    <row r="578" spans="1:90" s="239" customFormat="1" ht="9.75" customHeight="1">
      <c r="A578" s="289" t="s">
        <v>334</v>
      </c>
      <c r="B578" s="284" t="s">
        <v>330</v>
      </c>
      <c r="C578" s="260">
        <v>5</v>
      </c>
      <c r="D578" s="318" t="s">
        <v>292</v>
      </c>
      <c r="E578" s="353" t="s">
        <v>279</v>
      </c>
      <c r="F578" s="74">
        <v>9</v>
      </c>
      <c r="G578" s="74" t="s">
        <v>56</v>
      </c>
      <c r="H578" s="74">
        <v>6</v>
      </c>
      <c r="I578" s="74">
        <v>6</v>
      </c>
      <c r="J578" s="74">
        <v>4</v>
      </c>
      <c r="K578" s="74">
        <v>4</v>
      </c>
      <c r="L578" s="74"/>
      <c r="M578" s="74"/>
      <c r="N578" s="74"/>
      <c r="O578" s="74"/>
      <c r="P578" s="74"/>
      <c r="Q578" s="74"/>
      <c r="R578" s="67"/>
      <c r="S578" s="67"/>
      <c r="T578" s="67"/>
      <c r="U578" s="67"/>
      <c r="V578" s="67"/>
      <c r="W578" s="67"/>
      <c r="X578" s="67"/>
      <c r="Y578" s="67"/>
      <c r="Z578" s="67">
        <v>2.7</v>
      </c>
      <c r="AA578" s="67"/>
      <c r="AB578" s="67"/>
      <c r="AC578" s="67"/>
      <c r="AD578" s="67"/>
      <c r="AE578" s="134"/>
      <c r="AF578" s="128">
        <f t="shared" si="77"/>
        <v>12.7</v>
      </c>
      <c r="AG578" s="126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126"/>
      <c r="BB578" s="126"/>
      <c r="BC578" s="126"/>
      <c r="BD578" s="126"/>
      <c r="BE578" s="60"/>
      <c r="BF578" s="60"/>
      <c r="BG578" s="60"/>
      <c r="BH578" s="60"/>
      <c r="BI578" s="60">
        <f>AF578</f>
        <v>12.7</v>
      </c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166"/>
      <c r="CB578" s="166"/>
      <c r="CC578" s="166"/>
      <c r="CD578" s="166"/>
      <c r="CE578" s="166"/>
      <c r="CF578" s="62"/>
      <c r="CG578" s="166"/>
      <c r="CH578" s="166"/>
      <c r="CI578" s="166"/>
      <c r="CJ578" s="166"/>
      <c r="CK578" s="242"/>
      <c r="CL578" s="79" t="b">
        <f t="shared" si="70"/>
        <v>1</v>
      </c>
    </row>
    <row r="579" spans="1:90" s="239" customFormat="1" ht="9.75" customHeight="1">
      <c r="A579" s="289" t="s">
        <v>334</v>
      </c>
      <c r="B579" s="284" t="s">
        <v>330</v>
      </c>
      <c r="C579" s="260">
        <v>6</v>
      </c>
      <c r="D579" s="318" t="s">
        <v>281</v>
      </c>
      <c r="E579" s="353" t="s">
        <v>279</v>
      </c>
      <c r="F579" s="74">
        <v>9</v>
      </c>
      <c r="G579" s="74" t="s">
        <v>56</v>
      </c>
      <c r="H579" s="74">
        <v>4</v>
      </c>
      <c r="I579" s="74">
        <v>4</v>
      </c>
      <c r="J579" s="74">
        <v>4</v>
      </c>
      <c r="K579" s="74">
        <v>4</v>
      </c>
      <c r="L579" s="74"/>
      <c r="M579" s="74"/>
      <c r="N579" s="74"/>
      <c r="O579" s="74"/>
      <c r="P579" s="74"/>
      <c r="Q579" s="74"/>
      <c r="R579" s="67"/>
      <c r="S579" s="67"/>
      <c r="T579" s="67"/>
      <c r="U579" s="67"/>
      <c r="V579" s="67"/>
      <c r="W579" s="67"/>
      <c r="X579" s="67"/>
      <c r="Y579" s="67"/>
      <c r="Z579" s="67">
        <v>2.7</v>
      </c>
      <c r="AA579" s="67"/>
      <c r="AB579" s="67"/>
      <c r="AC579" s="67"/>
      <c r="AD579" s="67"/>
      <c r="AE579" s="134"/>
      <c r="AF579" s="128">
        <f t="shared" si="77"/>
        <v>10.7</v>
      </c>
      <c r="AG579" s="126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126"/>
      <c r="BB579" s="126"/>
      <c r="BC579" s="126"/>
      <c r="BD579" s="126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>
        <v>10.7</v>
      </c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166"/>
      <c r="CB579" s="166"/>
      <c r="CC579" s="166"/>
      <c r="CD579" s="166"/>
      <c r="CE579" s="166"/>
      <c r="CF579" s="62"/>
      <c r="CG579" s="166"/>
      <c r="CH579" s="166"/>
      <c r="CI579" s="166"/>
      <c r="CJ579" s="166"/>
      <c r="CK579" s="242"/>
      <c r="CL579" s="79" t="b">
        <f t="shared" si="70"/>
        <v>1</v>
      </c>
    </row>
    <row r="580" spans="1:90" s="239" customFormat="1" ht="9.75" customHeight="1">
      <c r="A580" s="289" t="s">
        <v>334</v>
      </c>
      <c r="B580" s="284" t="s">
        <v>330</v>
      </c>
      <c r="C580" s="260">
        <v>7</v>
      </c>
      <c r="D580" s="319" t="s">
        <v>230</v>
      </c>
      <c r="E580" s="353" t="s">
        <v>279</v>
      </c>
      <c r="F580" s="74">
        <v>9</v>
      </c>
      <c r="G580" s="74" t="s">
        <v>56</v>
      </c>
      <c r="H580" s="74">
        <v>10</v>
      </c>
      <c r="I580" s="74">
        <v>10</v>
      </c>
      <c r="J580" s="74">
        <v>6</v>
      </c>
      <c r="K580" s="74">
        <v>6</v>
      </c>
      <c r="L580" s="74"/>
      <c r="M580" s="74"/>
      <c r="N580" s="74"/>
      <c r="O580" s="74"/>
      <c r="P580" s="74"/>
      <c r="Q580" s="74"/>
      <c r="R580" s="67"/>
      <c r="S580" s="67"/>
      <c r="T580" s="67"/>
      <c r="U580" s="67"/>
      <c r="V580" s="67"/>
      <c r="W580" s="67"/>
      <c r="X580" s="67"/>
      <c r="Y580" s="67"/>
      <c r="Z580" s="67">
        <v>2.7</v>
      </c>
      <c r="AA580" s="67"/>
      <c r="AB580" s="67"/>
      <c r="AC580" s="67"/>
      <c r="AD580" s="67"/>
      <c r="AE580" s="134"/>
      <c r="AF580" s="128">
        <f t="shared" si="77"/>
        <v>18.7</v>
      </c>
      <c r="AG580" s="126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>
        <f>AF580</f>
        <v>18.7</v>
      </c>
      <c r="AZ580" s="60"/>
      <c r="BA580" s="126"/>
      <c r="BB580" s="126"/>
      <c r="BC580" s="126"/>
      <c r="BD580" s="126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166"/>
      <c r="CB580" s="166"/>
      <c r="CC580" s="166"/>
      <c r="CD580" s="166"/>
      <c r="CE580" s="166"/>
      <c r="CF580" s="62"/>
      <c r="CG580" s="166"/>
      <c r="CH580" s="166"/>
      <c r="CI580" s="166"/>
      <c r="CJ580" s="166"/>
      <c r="CK580" s="242"/>
      <c r="CL580" s="79" t="b">
        <f t="shared" si="70"/>
        <v>1</v>
      </c>
    </row>
    <row r="581" spans="1:90" s="239" customFormat="1" ht="9.75" customHeight="1">
      <c r="A581" s="289" t="s">
        <v>334</v>
      </c>
      <c r="B581" s="284" t="s">
        <v>330</v>
      </c>
      <c r="C581" s="260">
        <v>8</v>
      </c>
      <c r="D581" s="230" t="s">
        <v>86</v>
      </c>
      <c r="E581" s="353" t="s">
        <v>279</v>
      </c>
      <c r="F581" s="74">
        <v>9</v>
      </c>
      <c r="G581" s="74" t="s">
        <v>56</v>
      </c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67"/>
      <c r="S581" s="67"/>
      <c r="T581" s="67"/>
      <c r="U581" s="104"/>
      <c r="V581" s="104"/>
      <c r="W581" s="104">
        <v>3</v>
      </c>
      <c r="X581" s="104"/>
      <c r="Y581" s="104"/>
      <c r="Z581" s="67"/>
      <c r="AA581" s="67"/>
      <c r="AB581" s="67"/>
      <c r="AC581" s="67"/>
      <c r="AD581" s="67"/>
      <c r="AE581" s="134"/>
      <c r="AF581" s="128">
        <f t="shared" si="77"/>
        <v>3</v>
      </c>
      <c r="AG581" s="126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126"/>
      <c r="BB581" s="126"/>
      <c r="BC581" s="126"/>
      <c r="BD581" s="126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>
        <v>3</v>
      </c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166"/>
      <c r="CB581" s="166"/>
      <c r="CC581" s="166"/>
      <c r="CD581" s="166"/>
      <c r="CE581" s="166"/>
      <c r="CF581" s="62"/>
      <c r="CG581" s="166"/>
      <c r="CH581" s="166"/>
      <c r="CI581" s="166"/>
      <c r="CJ581" s="166"/>
      <c r="CK581" s="242"/>
      <c r="CL581" s="79" t="b">
        <f t="shared" si="70"/>
        <v>1</v>
      </c>
    </row>
    <row r="582" spans="1:90" s="239" customFormat="1" ht="9.75" customHeight="1">
      <c r="A582" s="289" t="s">
        <v>334</v>
      </c>
      <c r="B582" s="284" t="s">
        <v>330</v>
      </c>
      <c r="C582" s="260">
        <v>9</v>
      </c>
      <c r="D582" s="229" t="s">
        <v>133</v>
      </c>
      <c r="E582" s="353" t="s">
        <v>279</v>
      </c>
      <c r="F582" s="74">
        <v>9</v>
      </c>
      <c r="G582" s="74" t="s">
        <v>56</v>
      </c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67"/>
      <c r="S582" s="67"/>
      <c r="T582" s="67"/>
      <c r="U582" s="67"/>
      <c r="V582" s="67"/>
      <c r="W582" s="67"/>
      <c r="X582" s="67"/>
      <c r="Y582" s="67"/>
      <c r="Z582" s="67"/>
      <c r="AA582" s="64">
        <v>2</v>
      </c>
      <c r="AB582" s="121"/>
      <c r="AC582" s="64">
        <f>ROUND(F582/10*0.5*5,0)</f>
        <v>2</v>
      </c>
      <c r="AD582" s="142"/>
      <c r="AE582" s="142"/>
      <c r="AF582" s="128">
        <f t="shared" si="77"/>
        <v>4</v>
      </c>
      <c r="AG582" s="126"/>
      <c r="AH582" s="60"/>
      <c r="AI582" s="60"/>
      <c r="AJ582" s="60"/>
      <c r="AK582" s="60"/>
      <c r="AL582" s="60"/>
      <c r="AM582" s="60"/>
      <c r="AN582" s="60"/>
      <c r="AO582" s="66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126"/>
      <c r="BB582" s="126"/>
      <c r="BC582" s="126"/>
      <c r="BD582" s="126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166"/>
      <c r="CB582" s="166"/>
      <c r="CC582" s="166"/>
      <c r="CD582" s="166"/>
      <c r="CE582" s="166"/>
      <c r="CF582" s="62"/>
      <c r="CG582" s="71">
        <f>AF582</f>
        <v>4</v>
      </c>
      <c r="CH582" s="166"/>
      <c r="CI582" s="166"/>
      <c r="CJ582" s="166"/>
      <c r="CK582" s="242"/>
      <c r="CL582" s="79" t="b">
        <f t="shared" si="70"/>
        <v>1</v>
      </c>
    </row>
    <row r="583" spans="1:90" s="239" customFormat="1" ht="10.5" customHeight="1" thickBot="1">
      <c r="A583" s="289" t="s">
        <v>334</v>
      </c>
      <c r="B583" s="284" t="s">
        <v>330</v>
      </c>
      <c r="C583" s="260">
        <v>10</v>
      </c>
      <c r="D583" s="222" t="s">
        <v>265</v>
      </c>
      <c r="E583" s="353" t="s">
        <v>279</v>
      </c>
      <c r="F583" s="74">
        <v>9</v>
      </c>
      <c r="G583" s="74" t="s">
        <v>56</v>
      </c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67"/>
      <c r="S583" s="67"/>
      <c r="T583" s="67"/>
      <c r="U583" s="67"/>
      <c r="V583" s="67"/>
      <c r="W583" s="67"/>
      <c r="X583" s="67"/>
      <c r="Y583" s="67"/>
      <c r="Z583" s="67"/>
      <c r="AA583" s="64">
        <v>2</v>
      </c>
      <c r="AB583" s="121"/>
      <c r="AC583" s="64">
        <f>ROUND(F583/10*0.5*5,0)</f>
        <v>2</v>
      </c>
      <c r="AD583" s="142"/>
      <c r="AE583" s="134"/>
      <c r="AF583" s="128">
        <f t="shared" si="77"/>
        <v>4</v>
      </c>
      <c r="AG583" s="126"/>
      <c r="AH583" s="60"/>
      <c r="AI583" s="60"/>
      <c r="AJ583" s="60"/>
      <c r="AK583" s="60"/>
      <c r="AL583" s="60"/>
      <c r="AM583" s="60"/>
      <c r="AN583" s="60"/>
      <c r="AO583" s="66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126"/>
      <c r="BB583" s="126"/>
      <c r="BC583" s="126"/>
      <c r="BD583" s="126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166"/>
      <c r="CB583" s="166"/>
      <c r="CC583" s="166"/>
      <c r="CD583" s="166"/>
      <c r="CE583" s="166"/>
      <c r="CF583" s="62"/>
      <c r="CG583" s="71">
        <f>AF583</f>
        <v>4</v>
      </c>
      <c r="CH583" s="166"/>
      <c r="CI583" s="166"/>
      <c r="CJ583" s="166"/>
      <c r="CK583" s="242"/>
      <c r="CL583" s="79" t="b">
        <f t="shared" si="70"/>
        <v>1</v>
      </c>
    </row>
    <row r="584" spans="1:90" s="238" customFormat="1" ht="9.75" customHeight="1">
      <c r="A584" s="289" t="s">
        <v>334</v>
      </c>
      <c r="B584" s="284" t="s">
        <v>330</v>
      </c>
      <c r="C584" s="236"/>
      <c r="D584" s="221"/>
      <c r="E584" s="359" t="s">
        <v>282</v>
      </c>
      <c r="F584" s="281"/>
      <c r="G584" s="281"/>
      <c r="H584" s="281"/>
      <c r="I584" s="281"/>
      <c r="J584" s="281"/>
      <c r="K584" s="281"/>
      <c r="L584" s="281"/>
      <c r="M584" s="281"/>
      <c r="N584" s="281"/>
      <c r="O584" s="281"/>
      <c r="P584" s="281"/>
      <c r="Q584" s="281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39"/>
      <c r="AF584" s="145"/>
      <c r="AG584" s="143"/>
      <c r="AH584" s="118"/>
      <c r="AI584" s="118"/>
      <c r="AJ584" s="118"/>
      <c r="AK584" s="118"/>
      <c r="AL584" s="118"/>
      <c r="AM584" s="118"/>
      <c r="AN584" s="118"/>
      <c r="AO584" s="118"/>
      <c r="AP584" s="118"/>
      <c r="AQ584" s="118"/>
      <c r="AR584" s="118"/>
      <c r="AS584" s="118"/>
      <c r="AT584" s="118"/>
      <c r="AU584" s="118"/>
      <c r="AV584" s="118"/>
      <c r="AW584" s="118"/>
      <c r="AX584" s="118"/>
      <c r="AY584" s="118"/>
      <c r="AZ584" s="118"/>
      <c r="BA584" s="143"/>
      <c r="BB584" s="143"/>
      <c r="BC584" s="143"/>
      <c r="BD584" s="143"/>
      <c r="BE584" s="118"/>
      <c r="BF584" s="118"/>
      <c r="BG584" s="118"/>
      <c r="BH584" s="118"/>
      <c r="BI584" s="118"/>
      <c r="BJ584" s="118"/>
      <c r="BK584" s="118"/>
      <c r="BL584" s="118"/>
      <c r="BM584" s="118"/>
      <c r="BN584" s="118"/>
      <c r="BO584" s="118"/>
      <c r="BP584" s="118"/>
      <c r="BQ584" s="118"/>
      <c r="BR584" s="118"/>
      <c r="BS584" s="118"/>
      <c r="BT584" s="118"/>
      <c r="BU584" s="118"/>
      <c r="BV584" s="118"/>
      <c r="BW584" s="118"/>
      <c r="BX584" s="118"/>
      <c r="BY584" s="118"/>
      <c r="BZ584" s="118"/>
      <c r="CA584" s="118"/>
      <c r="CB584" s="118"/>
      <c r="CC584" s="118"/>
      <c r="CD584" s="118"/>
      <c r="CE584" s="118"/>
      <c r="CF584" s="118"/>
      <c r="CG584" s="118"/>
      <c r="CH584" s="118"/>
      <c r="CI584" s="118"/>
      <c r="CJ584" s="118"/>
      <c r="CK584" s="241"/>
      <c r="CL584" s="79" t="b">
        <f aca="true" t="shared" si="78" ref="CL584:CL648">SUM(AG584:CK584)=AF584</f>
        <v>1</v>
      </c>
    </row>
    <row r="585" spans="1:90" s="239" customFormat="1" ht="9.75" customHeight="1">
      <c r="A585" s="289" t="s">
        <v>334</v>
      </c>
      <c r="B585" s="284" t="s">
        <v>330</v>
      </c>
      <c r="C585" s="261">
        <v>1</v>
      </c>
      <c r="D585" s="223" t="s">
        <v>112</v>
      </c>
      <c r="E585" s="353" t="s">
        <v>282</v>
      </c>
      <c r="F585" s="74">
        <v>25</v>
      </c>
      <c r="G585" s="74" t="s">
        <v>54</v>
      </c>
      <c r="H585" s="74"/>
      <c r="I585" s="74"/>
      <c r="J585" s="74">
        <v>12</v>
      </c>
      <c r="K585" s="74">
        <v>12</v>
      </c>
      <c r="L585" s="74"/>
      <c r="M585" s="74"/>
      <c r="N585" s="74"/>
      <c r="O585" s="74"/>
      <c r="P585" s="74"/>
      <c r="Q585" s="74"/>
      <c r="R585" s="67"/>
      <c r="S585" s="67"/>
      <c r="T585" s="67"/>
      <c r="U585" s="67"/>
      <c r="V585" s="67"/>
      <c r="W585" s="67"/>
      <c r="X585" s="67"/>
      <c r="Y585" s="67"/>
      <c r="Z585" s="67">
        <f>F585*0.3</f>
        <v>7.5</v>
      </c>
      <c r="AA585" s="67"/>
      <c r="AB585" s="67"/>
      <c r="AC585" s="67"/>
      <c r="AD585" s="67"/>
      <c r="AE585" s="134"/>
      <c r="AF585" s="128">
        <f aca="true" t="shared" si="79" ref="AF585:AF593">SUM(I585,K585,M585:AE585)</f>
        <v>19.5</v>
      </c>
      <c r="AG585" s="126"/>
      <c r="AH585" s="60"/>
      <c r="AI585" s="60"/>
      <c r="AJ585" s="60"/>
      <c r="AK585" s="60"/>
      <c r="AL585" s="60"/>
      <c r="AM585" s="60"/>
      <c r="AN585" s="60"/>
      <c r="AO585" s="60"/>
      <c r="AP585" s="60">
        <f>AF585</f>
        <v>19.5</v>
      </c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126"/>
      <c r="BB585" s="126"/>
      <c r="BC585" s="126"/>
      <c r="BD585" s="126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2"/>
      <c r="CB585" s="62"/>
      <c r="CC585" s="62"/>
      <c r="CD585" s="62"/>
      <c r="CE585" s="62"/>
      <c r="CF585" s="62"/>
      <c r="CG585" s="62"/>
      <c r="CH585" s="62"/>
      <c r="CI585" s="62"/>
      <c r="CJ585" s="62"/>
      <c r="CK585" s="243"/>
      <c r="CL585" s="79" t="b">
        <f t="shared" si="78"/>
        <v>1</v>
      </c>
    </row>
    <row r="586" spans="1:90" s="239" customFormat="1" ht="9.75" customHeight="1">
      <c r="A586" s="289" t="s">
        <v>334</v>
      </c>
      <c r="B586" s="284" t="s">
        <v>330</v>
      </c>
      <c r="C586" s="261">
        <v>2</v>
      </c>
      <c r="D586" s="223" t="s">
        <v>110</v>
      </c>
      <c r="E586" s="353" t="s">
        <v>282</v>
      </c>
      <c r="F586" s="74">
        <v>25</v>
      </c>
      <c r="G586" s="74" t="s">
        <v>54</v>
      </c>
      <c r="H586" s="74"/>
      <c r="I586" s="74"/>
      <c r="J586" s="74">
        <v>8</v>
      </c>
      <c r="K586" s="74">
        <v>8</v>
      </c>
      <c r="L586" s="74"/>
      <c r="M586" s="74"/>
      <c r="N586" s="74"/>
      <c r="O586" s="74"/>
      <c r="P586" s="74"/>
      <c r="Q586" s="74"/>
      <c r="R586" s="67"/>
      <c r="S586" s="67"/>
      <c r="T586" s="67"/>
      <c r="U586" s="67"/>
      <c r="V586" s="67"/>
      <c r="W586" s="67"/>
      <c r="X586" s="67"/>
      <c r="Y586" s="67"/>
      <c r="Z586" s="67">
        <f aca="true" t="shared" si="80" ref="Z586:Z591">F586*0.3</f>
        <v>7.5</v>
      </c>
      <c r="AA586" s="67"/>
      <c r="AB586" s="67"/>
      <c r="AC586" s="67"/>
      <c r="AD586" s="67"/>
      <c r="AE586" s="134"/>
      <c r="AF586" s="128">
        <f t="shared" si="79"/>
        <v>15.5</v>
      </c>
      <c r="AG586" s="126"/>
      <c r="AH586" s="83">
        <f>AF586</f>
        <v>15.5</v>
      </c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126"/>
      <c r="BB586" s="126"/>
      <c r="BC586" s="126"/>
      <c r="BD586" s="126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2"/>
      <c r="CB586" s="62"/>
      <c r="CC586" s="62"/>
      <c r="CD586" s="62"/>
      <c r="CE586" s="62"/>
      <c r="CF586" s="62"/>
      <c r="CG586" s="62"/>
      <c r="CH586" s="62"/>
      <c r="CI586" s="62"/>
      <c r="CJ586" s="62"/>
      <c r="CK586" s="243"/>
      <c r="CL586" s="79" t="b">
        <f t="shared" si="78"/>
        <v>1</v>
      </c>
    </row>
    <row r="587" spans="1:90" s="239" customFormat="1" ht="9.75" customHeight="1">
      <c r="A587" s="289" t="s">
        <v>334</v>
      </c>
      <c r="B587" s="284" t="s">
        <v>330</v>
      </c>
      <c r="C587" s="261">
        <v>3</v>
      </c>
      <c r="D587" s="223" t="s">
        <v>118</v>
      </c>
      <c r="E587" s="353" t="s">
        <v>282</v>
      </c>
      <c r="F587" s="74">
        <v>25</v>
      </c>
      <c r="G587" s="74" t="s">
        <v>54</v>
      </c>
      <c r="H587" s="74"/>
      <c r="I587" s="74"/>
      <c r="J587" s="74">
        <v>8</v>
      </c>
      <c r="K587" s="74">
        <v>8</v>
      </c>
      <c r="L587" s="74"/>
      <c r="M587" s="74"/>
      <c r="N587" s="74"/>
      <c r="O587" s="74"/>
      <c r="P587" s="74"/>
      <c r="Q587" s="74"/>
      <c r="R587" s="67"/>
      <c r="S587" s="67"/>
      <c r="T587" s="67"/>
      <c r="U587" s="67"/>
      <c r="V587" s="67"/>
      <c r="W587" s="67"/>
      <c r="X587" s="67"/>
      <c r="Y587" s="67"/>
      <c r="Z587" s="67">
        <f t="shared" si="80"/>
        <v>7.5</v>
      </c>
      <c r="AA587" s="67"/>
      <c r="AB587" s="67"/>
      <c r="AC587" s="67"/>
      <c r="AD587" s="67"/>
      <c r="AE587" s="134"/>
      <c r="AF587" s="128">
        <f t="shared" si="79"/>
        <v>15.5</v>
      </c>
      <c r="AG587" s="126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126"/>
      <c r="BB587" s="126"/>
      <c r="BC587" s="126"/>
      <c r="BD587" s="126"/>
      <c r="BE587" s="60">
        <v>15.5</v>
      </c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2"/>
      <c r="CB587" s="62"/>
      <c r="CC587" s="62"/>
      <c r="CD587" s="62"/>
      <c r="CE587" s="62"/>
      <c r="CF587" s="62"/>
      <c r="CG587" s="62"/>
      <c r="CH587" s="62"/>
      <c r="CI587" s="62"/>
      <c r="CJ587" s="62"/>
      <c r="CK587" s="243"/>
      <c r="CL587" s="79" t="b">
        <f t="shared" si="78"/>
        <v>1</v>
      </c>
    </row>
    <row r="588" spans="1:90" s="159" customFormat="1" ht="9.75" customHeight="1">
      <c r="A588" s="289" t="s">
        <v>334</v>
      </c>
      <c r="B588" s="284" t="s">
        <v>330</v>
      </c>
      <c r="C588" s="261">
        <v>4</v>
      </c>
      <c r="D588" s="223" t="s">
        <v>82</v>
      </c>
      <c r="E588" s="353" t="s">
        <v>282</v>
      </c>
      <c r="F588" s="74">
        <v>25</v>
      </c>
      <c r="G588" s="74" t="s">
        <v>54</v>
      </c>
      <c r="H588" s="74"/>
      <c r="I588" s="74"/>
      <c r="J588" s="74">
        <v>16</v>
      </c>
      <c r="K588" s="74">
        <v>16</v>
      </c>
      <c r="L588" s="74"/>
      <c r="M588" s="74"/>
      <c r="N588" s="74"/>
      <c r="O588" s="74"/>
      <c r="P588" s="74"/>
      <c r="Q588" s="74"/>
      <c r="R588" s="67"/>
      <c r="S588" s="67"/>
      <c r="T588" s="67"/>
      <c r="U588" s="67"/>
      <c r="V588" s="67"/>
      <c r="W588" s="67"/>
      <c r="X588" s="67"/>
      <c r="Y588" s="67"/>
      <c r="Z588" s="67">
        <f t="shared" si="80"/>
        <v>7.5</v>
      </c>
      <c r="AA588" s="67"/>
      <c r="AB588" s="67"/>
      <c r="AC588" s="67"/>
      <c r="AD588" s="67"/>
      <c r="AE588" s="134"/>
      <c r="AF588" s="128">
        <f t="shared" si="79"/>
        <v>23.5</v>
      </c>
      <c r="AG588" s="126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126"/>
      <c r="BB588" s="126"/>
      <c r="BC588" s="126"/>
      <c r="BD588" s="126"/>
      <c r="BE588" s="60"/>
      <c r="BF588" s="60"/>
      <c r="BG588" s="60"/>
      <c r="BH588" s="60"/>
      <c r="BI588" s="60"/>
      <c r="BJ588" s="60"/>
      <c r="BK588" s="60">
        <v>23.5</v>
      </c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166"/>
      <c r="CB588" s="166"/>
      <c r="CC588" s="166"/>
      <c r="CD588" s="166"/>
      <c r="CE588" s="166"/>
      <c r="CF588" s="166"/>
      <c r="CG588" s="166"/>
      <c r="CH588" s="166"/>
      <c r="CI588" s="166"/>
      <c r="CJ588" s="166"/>
      <c r="CK588" s="242"/>
      <c r="CL588" s="79" t="b">
        <f t="shared" si="78"/>
        <v>1</v>
      </c>
    </row>
    <row r="589" spans="1:90" s="159" customFormat="1" ht="9.75" customHeight="1">
      <c r="A589" s="289" t="s">
        <v>334</v>
      </c>
      <c r="B589" s="284" t="s">
        <v>330</v>
      </c>
      <c r="C589" s="261">
        <v>5</v>
      </c>
      <c r="D589" s="222" t="s">
        <v>83</v>
      </c>
      <c r="E589" s="353" t="s">
        <v>282</v>
      </c>
      <c r="F589" s="74">
        <v>25</v>
      </c>
      <c r="G589" s="74" t="s">
        <v>54</v>
      </c>
      <c r="H589" s="74"/>
      <c r="I589" s="74"/>
      <c r="J589" s="74">
        <v>12</v>
      </c>
      <c r="K589" s="74">
        <v>12</v>
      </c>
      <c r="L589" s="74"/>
      <c r="M589" s="74"/>
      <c r="N589" s="74"/>
      <c r="O589" s="74"/>
      <c r="P589" s="74"/>
      <c r="Q589" s="74"/>
      <c r="R589" s="67"/>
      <c r="S589" s="67"/>
      <c r="T589" s="67"/>
      <c r="U589" s="67"/>
      <c r="V589" s="67"/>
      <c r="W589" s="67"/>
      <c r="X589" s="67"/>
      <c r="Y589" s="67"/>
      <c r="Z589" s="67">
        <f t="shared" si="80"/>
        <v>7.5</v>
      </c>
      <c r="AA589" s="67"/>
      <c r="AB589" s="67"/>
      <c r="AC589" s="67"/>
      <c r="AD589" s="67"/>
      <c r="AE589" s="134"/>
      <c r="AF589" s="128">
        <f t="shared" si="79"/>
        <v>19.5</v>
      </c>
      <c r="AG589" s="126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126"/>
      <c r="BB589" s="126"/>
      <c r="BC589" s="126"/>
      <c r="BD589" s="126"/>
      <c r="BE589" s="60"/>
      <c r="BF589" s="60"/>
      <c r="BG589" s="60"/>
      <c r="BH589" s="60"/>
      <c r="BI589" s="60"/>
      <c r="BJ589" s="60"/>
      <c r="BK589" s="60">
        <f>AF589</f>
        <v>19.5</v>
      </c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166"/>
      <c r="CB589" s="166"/>
      <c r="CC589" s="166"/>
      <c r="CD589" s="166"/>
      <c r="CE589" s="166"/>
      <c r="CF589" s="166"/>
      <c r="CG589" s="166"/>
      <c r="CH589" s="166"/>
      <c r="CI589" s="166"/>
      <c r="CJ589" s="166"/>
      <c r="CK589" s="242"/>
      <c r="CL589" s="79" t="b">
        <f t="shared" si="78"/>
        <v>1</v>
      </c>
    </row>
    <row r="590" spans="1:90" s="159" customFormat="1" ht="9.75" customHeight="1">
      <c r="A590" s="289" t="s">
        <v>334</v>
      </c>
      <c r="B590" s="284" t="s">
        <v>330</v>
      </c>
      <c r="C590" s="261">
        <v>6</v>
      </c>
      <c r="D590" s="224" t="s">
        <v>94</v>
      </c>
      <c r="E590" s="353" t="s">
        <v>282</v>
      </c>
      <c r="F590" s="74">
        <v>25</v>
      </c>
      <c r="G590" s="74" t="s">
        <v>54</v>
      </c>
      <c r="H590" s="74"/>
      <c r="I590" s="74"/>
      <c r="J590" s="74">
        <v>8</v>
      </c>
      <c r="K590" s="74">
        <v>8</v>
      </c>
      <c r="L590" s="74"/>
      <c r="M590" s="74"/>
      <c r="N590" s="74"/>
      <c r="O590" s="74"/>
      <c r="P590" s="74"/>
      <c r="Q590" s="74"/>
      <c r="R590" s="67"/>
      <c r="S590" s="67"/>
      <c r="T590" s="67"/>
      <c r="U590" s="67"/>
      <c r="V590" s="67"/>
      <c r="W590" s="67"/>
      <c r="X590" s="67"/>
      <c r="Y590" s="67"/>
      <c r="Z590" s="67">
        <f t="shared" si="80"/>
        <v>7.5</v>
      </c>
      <c r="AA590" s="67"/>
      <c r="AB590" s="67"/>
      <c r="AC590" s="67"/>
      <c r="AD590" s="67"/>
      <c r="AE590" s="134"/>
      <c r="AF590" s="128">
        <f t="shared" si="79"/>
        <v>15.5</v>
      </c>
      <c r="AG590" s="126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126"/>
      <c r="BB590" s="126"/>
      <c r="BC590" s="126">
        <f>AF590</f>
        <v>15.5</v>
      </c>
      <c r="BD590" s="126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166"/>
      <c r="CB590" s="166"/>
      <c r="CC590" s="166"/>
      <c r="CD590" s="166"/>
      <c r="CE590" s="166"/>
      <c r="CF590" s="166"/>
      <c r="CG590" s="166"/>
      <c r="CH590" s="166"/>
      <c r="CI590" s="166"/>
      <c r="CJ590" s="166"/>
      <c r="CK590" s="242"/>
      <c r="CL590" s="79" t="b">
        <f t="shared" si="78"/>
        <v>1</v>
      </c>
    </row>
    <row r="591" spans="1:90" s="159" customFormat="1" ht="9.75" customHeight="1">
      <c r="A591" s="289" t="s">
        <v>334</v>
      </c>
      <c r="B591" s="284" t="s">
        <v>330</v>
      </c>
      <c r="C591" s="261">
        <v>7</v>
      </c>
      <c r="D591" s="223" t="s">
        <v>115</v>
      </c>
      <c r="E591" s="353" t="s">
        <v>282</v>
      </c>
      <c r="F591" s="74">
        <v>25</v>
      </c>
      <c r="G591" s="74" t="s">
        <v>54</v>
      </c>
      <c r="H591" s="74"/>
      <c r="I591" s="74"/>
      <c r="J591" s="74">
        <v>28</v>
      </c>
      <c r="K591" s="74">
        <v>28</v>
      </c>
      <c r="L591" s="74"/>
      <c r="M591" s="74"/>
      <c r="N591" s="74"/>
      <c r="O591" s="74"/>
      <c r="P591" s="74"/>
      <c r="Q591" s="74"/>
      <c r="R591" s="67"/>
      <c r="S591" s="67"/>
      <c r="T591" s="67"/>
      <c r="U591" s="67"/>
      <c r="V591" s="67"/>
      <c r="W591" s="67"/>
      <c r="X591" s="67"/>
      <c r="Y591" s="67"/>
      <c r="Z591" s="67">
        <f t="shared" si="80"/>
        <v>7.5</v>
      </c>
      <c r="AA591" s="67"/>
      <c r="AB591" s="67"/>
      <c r="AC591" s="67"/>
      <c r="AD591" s="67"/>
      <c r="AE591" s="134"/>
      <c r="AF591" s="128">
        <f t="shared" si="79"/>
        <v>35.5</v>
      </c>
      <c r="AG591" s="126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126"/>
      <c r="BB591" s="126"/>
      <c r="BC591" s="126"/>
      <c r="BD591" s="126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>
        <v>35.5</v>
      </c>
      <c r="BU591" s="60"/>
      <c r="BV591" s="60"/>
      <c r="BW591" s="60"/>
      <c r="BX591" s="60"/>
      <c r="BY591" s="60"/>
      <c r="BZ591" s="60"/>
      <c r="CA591" s="166"/>
      <c r="CB591" s="166"/>
      <c r="CC591" s="166"/>
      <c r="CD591" s="166"/>
      <c r="CE591" s="166"/>
      <c r="CF591" s="166"/>
      <c r="CG591" s="166"/>
      <c r="CH591" s="166"/>
      <c r="CI591" s="166"/>
      <c r="CJ591" s="166"/>
      <c r="CK591" s="242"/>
      <c r="CL591" s="79" t="b">
        <f t="shared" si="78"/>
        <v>1</v>
      </c>
    </row>
    <row r="592" spans="1:90" s="159" customFormat="1" ht="9.75" customHeight="1">
      <c r="A592" s="289" t="s">
        <v>334</v>
      </c>
      <c r="B592" s="284" t="s">
        <v>330</v>
      </c>
      <c r="C592" s="261">
        <v>8</v>
      </c>
      <c r="D592" s="222" t="s">
        <v>261</v>
      </c>
      <c r="E592" s="351" t="s">
        <v>282</v>
      </c>
      <c r="F592" s="74">
        <v>25</v>
      </c>
      <c r="G592" s="74" t="s">
        <v>54</v>
      </c>
      <c r="H592" s="74"/>
      <c r="I592" s="74"/>
      <c r="J592" s="74">
        <v>24</v>
      </c>
      <c r="K592" s="74">
        <v>24</v>
      </c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>
        <f>F592*0.3</f>
        <v>7.5</v>
      </c>
      <c r="AA592" s="74"/>
      <c r="AB592" s="74"/>
      <c r="AC592" s="74"/>
      <c r="AD592" s="74"/>
      <c r="AE592" s="140"/>
      <c r="AF592" s="128">
        <f t="shared" si="79"/>
        <v>31.5</v>
      </c>
      <c r="AG592" s="126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>
        <f>AF592</f>
        <v>31.5</v>
      </c>
      <c r="AT592" s="60"/>
      <c r="AU592" s="60"/>
      <c r="AV592" s="60"/>
      <c r="AW592" s="60"/>
      <c r="AX592" s="60"/>
      <c r="AY592" s="60"/>
      <c r="AZ592" s="60"/>
      <c r="BA592" s="126"/>
      <c r="BB592" s="126"/>
      <c r="BC592" s="126"/>
      <c r="BD592" s="126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166"/>
      <c r="CB592" s="166"/>
      <c r="CC592" s="166"/>
      <c r="CD592" s="166"/>
      <c r="CE592" s="166"/>
      <c r="CF592" s="60"/>
      <c r="CG592" s="166"/>
      <c r="CH592" s="166"/>
      <c r="CI592" s="166"/>
      <c r="CJ592" s="166"/>
      <c r="CK592" s="242"/>
      <c r="CL592" s="79" t="b">
        <f t="shared" si="78"/>
        <v>1</v>
      </c>
    </row>
    <row r="593" spans="1:90" s="159" customFormat="1" ht="10.5" customHeight="1" thickBot="1">
      <c r="A593" s="289" t="s">
        <v>334</v>
      </c>
      <c r="B593" s="284" t="s">
        <v>330</v>
      </c>
      <c r="C593" s="261">
        <v>9</v>
      </c>
      <c r="D593" s="312" t="s">
        <v>93</v>
      </c>
      <c r="E593" s="353" t="s">
        <v>282</v>
      </c>
      <c r="F593" s="74">
        <v>25</v>
      </c>
      <c r="G593" s="74" t="s">
        <v>54</v>
      </c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67"/>
      <c r="S593" s="67"/>
      <c r="T593" s="67"/>
      <c r="U593" s="104"/>
      <c r="V593" s="104"/>
      <c r="W593" s="104">
        <v>8</v>
      </c>
      <c r="X593" s="104"/>
      <c r="Y593" s="104"/>
      <c r="Z593" s="67"/>
      <c r="AA593" s="67"/>
      <c r="AB593" s="67"/>
      <c r="AC593" s="67"/>
      <c r="AD593" s="67"/>
      <c r="AE593" s="134"/>
      <c r="AF593" s="128">
        <f t="shared" si="79"/>
        <v>8</v>
      </c>
      <c r="AG593" s="126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126"/>
      <c r="BB593" s="126"/>
      <c r="BC593" s="126"/>
      <c r="BD593" s="126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>
        <v>8</v>
      </c>
      <c r="BS593" s="60"/>
      <c r="BT593" s="60"/>
      <c r="BU593" s="60"/>
      <c r="BV593" s="60"/>
      <c r="BW593" s="60"/>
      <c r="BX593" s="60"/>
      <c r="BY593" s="60"/>
      <c r="BZ593" s="60"/>
      <c r="CA593" s="166"/>
      <c r="CB593" s="166"/>
      <c r="CC593" s="166"/>
      <c r="CD593" s="166"/>
      <c r="CE593" s="166"/>
      <c r="CF593" s="166"/>
      <c r="CG593" s="166"/>
      <c r="CH593" s="166"/>
      <c r="CI593" s="166"/>
      <c r="CJ593" s="166"/>
      <c r="CK593" s="242"/>
      <c r="CL593" s="79" t="b">
        <f t="shared" si="78"/>
        <v>1</v>
      </c>
    </row>
    <row r="594" spans="1:90" s="238" customFormat="1" ht="9.75" customHeight="1">
      <c r="A594" s="289" t="s">
        <v>334</v>
      </c>
      <c r="B594" s="284" t="s">
        <v>330</v>
      </c>
      <c r="C594" s="236"/>
      <c r="D594" s="221"/>
      <c r="E594" s="359" t="s">
        <v>283</v>
      </c>
      <c r="F594" s="281"/>
      <c r="G594" s="281"/>
      <c r="H594" s="281"/>
      <c r="I594" s="281"/>
      <c r="J594" s="281"/>
      <c r="K594" s="281"/>
      <c r="L594" s="281"/>
      <c r="M594" s="281"/>
      <c r="N594" s="281"/>
      <c r="O594" s="281"/>
      <c r="P594" s="281"/>
      <c r="Q594" s="281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39"/>
      <c r="AF594" s="145"/>
      <c r="AG594" s="143"/>
      <c r="AH594" s="118"/>
      <c r="AI594" s="118"/>
      <c r="AJ594" s="118"/>
      <c r="AK594" s="118"/>
      <c r="AL594" s="118"/>
      <c r="AM594" s="118"/>
      <c r="AN594" s="118"/>
      <c r="AO594" s="118"/>
      <c r="AP594" s="118"/>
      <c r="AQ594" s="118"/>
      <c r="AR594" s="118"/>
      <c r="AS594" s="118"/>
      <c r="AT594" s="118"/>
      <c r="AU594" s="118"/>
      <c r="AV594" s="118"/>
      <c r="AW594" s="118"/>
      <c r="AX594" s="118"/>
      <c r="AY594" s="118"/>
      <c r="AZ594" s="118"/>
      <c r="BA594" s="143"/>
      <c r="BB594" s="143"/>
      <c r="BC594" s="143"/>
      <c r="BD594" s="143"/>
      <c r="BE594" s="118"/>
      <c r="BF594" s="118"/>
      <c r="BG594" s="118"/>
      <c r="BH594" s="118"/>
      <c r="BI594" s="118"/>
      <c r="BJ594" s="118"/>
      <c r="BK594" s="118"/>
      <c r="BL594" s="118"/>
      <c r="BM594" s="118"/>
      <c r="BN594" s="118"/>
      <c r="BO594" s="118"/>
      <c r="BP594" s="118"/>
      <c r="BQ594" s="118"/>
      <c r="BR594" s="118"/>
      <c r="BS594" s="118"/>
      <c r="BT594" s="118"/>
      <c r="BU594" s="118"/>
      <c r="BV594" s="118"/>
      <c r="BW594" s="118"/>
      <c r="BX594" s="118"/>
      <c r="BY594" s="118"/>
      <c r="BZ594" s="118"/>
      <c r="CA594" s="118"/>
      <c r="CB594" s="118"/>
      <c r="CC594" s="118"/>
      <c r="CD594" s="118"/>
      <c r="CE594" s="118"/>
      <c r="CF594" s="118"/>
      <c r="CG594" s="118"/>
      <c r="CH594" s="118"/>
      <c r="CI594" s="118"/>
      <c r="CJ594" s="118"/>
      <c r="CK594" s="241"/>
      <c r="CL594" s="79" t="b">
        <f t="shared" si="78"/>
        <v>1</v>
      </c>
    </row>
    <row r="595" spans="1:90" s="159" customFormat="1" ht="9.75" customHeight="1">
      <c r="A595" s="289" t="s">
        <v>334</v>
      </c>
      <c r="B595" s="284" t="s">
        <v>330</v>
      </c>
      <c r="C595" s="261">
        <v>1</v>
      </c>
      <c r="D595" s="222" t="s">
        <v>260</v>
      </c>
      <c r="E595" s="353" t="s">
        <v>283</v>
      </c>
      <c r="F595" s="74">
        <v>22</v>
      </c>
      <c r="G595" s="74" t="s">
        <v>41</v>
      </c>
      <c r="H595" s="74"/>
      <c r="I595" s="74"/>
      <c r="J595" s="74">
        <v>12</v>
      </c>
      <c r="K595" s="74">
        <v>12</v>
      </c>
      <c r="L595" s="74"/>
      <c r="M595" s="74"/>
      <c r="N595" s="74"/>
      <c r="O595" s="74"/>
      <c r="P595" s="74"/>
      <c r="Q595" s="74"/>
      <c r="R595" s="67"/>
      <c r="S595" s="67"/>
      <c r="T595" s="67"/>
      <c r="U595" s="67"/>
      <c r="V595" s="67"/>
      <c r="W595" s="67"/>
      <c r="X595" s="67"/>
      <c r="Y595" s="67"/>
      <c r="Z595" s="67">
        <f aca="true" t="shared" si="81" ref="Z595:Z600">F595*0.3</f>
        <v>6.6</v>
      </c>
      <c r="AA595" s="67"/>
      <c r="AB595" s="67"/>
      <c r="AC595" s="67"/>
      <c r="AD595" s="67"/>
      <c r="AE595" s="134"/>
      <c r="AF595" s="128">
        <f aca="true" t="shared" si="82" ref="AF595:AF601">SUM(I595,K595,M595:AE595)</f>
        <v>18.6</v>
      </c>
      <c r="AG595" s="126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>
        <f>AF595</f>
        <v>18.6</v>
      </c>
      <c r="AU595" s="60"/>
      <c r="AV595" s="60"/>
      <c r="AW595" s="60"/>
      <c r="AX595" s="60"/>
      <c r="AY595" s="60"/>
      <c r="AZ595" s="60"/>
      <c r="BA595" s="126"/>
      <c r="BB595" s="126"/>
      <c r="BC595" s="126"/>
      <c r="BD595" s="126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166"/>
      <c r="CB595" s="166"/>
      <c r="CC595" s="166"/>
      <c r="CD595" s="166"/>
      <c r="CE595" s="166"/>
      <c r="CF595" s="166"/>
      <c r="CG595" s="166"/>
      <c r="CH595" s="166"/>
      <c r="CI595" s="166"/>
      <c r="CJ595" s="166"/>
      <c r="CK595" s="242"/>
      <c r="CL595" s="79" t="b">
        <f t="shared" si="78"/>
        <v>1</v>
      </c>
    </row>
    <row r="596" spans="1:90" s="159" customFormat="1" ht="9.75" customHeight="1">
      <c r="A596" s="289" t="s">
        <v>334</v>
      </c>
      <c r="B596" s="284" t="s">
        <v>330</v>
      </c>
      <c r="C596" s="261">
        <v>2</v>
      </c>
      <c r="D596" s="223" t="s">
        <v>284</v>
      </c>
      <c r="E596" s="353" t="s">
        <v>283</v>
      </c>
      <c r="F596" s="74">
        <v>22</v>
      </c>
      <c r="G596" s="74" t="s">
        <v>41</v>
      </c>
      <c r="H596" s="74"/>
      <c r="I596" s="74"/>
      <c r="J596" s="74">
        <v>20</v>
      </c>
      <c r="K596" s="74">
        <v>20</v>
      </c>
      <c r="L596" s="74"/>
      <c r="M596" s="74"/>
      <c r="N596" s="74"/>
      <c r="O596" s="74"/>
      <c r="P596" s="74"/>
      <c r="Q596" s="74"/>
      <c r="R596" s="67"/>
      <c r="S596" s="67"/>
      <c r="T596" s="67"/>
      <c r="U596" s="67"/>
      <c r="V596" s="67"/>
      <c r="W596" s="67"/>
      <c r="X596" s="67"/>
      <c r="Y596" s="67"/>
      <c r="Z596" s="67">
        <f t="shared" si="81"/>
        <v>6.6</v>
      </c>
      <c r="AA596" s="67"/>
      <c r="AB596" s="67"/>
      <c r="AC596" s="67"/>
      <c r="AD596" s="67"/>
      <c r="AE596" s="134"/>
      <c r="AF596" s="128">
        <f t="shared" si="82"/>
        <v>26.6</v>
      </c>
      <c r="AG596" s="126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126"/>
      <c r="BB596" s="126"/>
      <c r="BC596" s="126"/>
      <c r="BD596" s="126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>
        <v>26.6</v>
      </c>
      <c r="BR596" s="60"/>
      <c r="BS596" s="60"/>
      <c r="BT596" s="60"/>
      <c r="BU596" s="60"/>
      <c r="BV596" s="60"/>
      <c r="BW596" s="60"/>
      <c r="BX596" s="60"/>
      <c r="BY596" s="60"/>
      <c r="BZ596" s="60"/>
      <c r="CA596" s="166"/>
      <c r="CB596" s="166"/>
      <c r="CC596" s="166"/>
      <c r="CD596" s="166"/>
      <c r="CE596" s="166"/>
      <c r="CF596" s="166"/>
      <c r="CG596" s="166"/>
      <c r="CH596" s="166"/>
      <c r="CI596" s="166"/>
      <c r="CJ596" s="166"/>
      <c r="CK596" s="242"/>
      <c r="CL596" s="79" t="b">
        <f t="shared" si="78"/>
        <v>1</v>
      </c>
    </row>
    <row r="597" spans="1:90" s="159" customFormat="1" ht="9.75" customHeight="1">
      <c r="A597" s="289" t="s">
        <v>334</v>
      </c>
      <c r="B597" s="284" t="s">
        <v>330</v>
      </c>
      <c r="C597" s="261">
        <v>3</v>
      </c>
      <c r="D597" s="223" t="s">
        <v>285</v>
      </c>
      <c r="E597" s="353" t="s">
        <v>283</v>
      </c>
      <c r="F597" s="74">
        <v>22</v>
      </c>
      <c r="G597" s="74" t="s">
        <v>41</v>
      </c>
      <c r="H597" s="74"/>
      <c r="I597" s="74"/>
      <c r="J597" s="74">
        <v>16</v>
      </c>
      <c r="K597" s="74">
        <v>16</v>
      </c>
      <c r="L597" s="74"/>
      <c r="M597" s="74"/>
      <c r="N597" s="74"/>
      <c r="O597" s="74"/>
      <c r="P597" s="74"/>
      <c r="Q597" s="74"/>
      <c r="R597" s="67"/>
      <c r="S597" s="67"/>
      <c r="T597" s="67"/>
      <c r="U597" s="67"/>
      <c r="V597" s="67"/>
      <c r="W597" s="67"/>
      <c r="X597" s="67"/>
      <c r="Y597" s="67"/>
      <c r="Z597" s="67">
        <f t="shared" si="81"/>
        <v>6.6</v>
      </c>
      <c r="AA597" s="67"/>
      <c r="AB597" s="67"/>
      <c r="AC597" s="67"/>
      <c r="AD597" s="67"/>
      <c r="AE597" s="134"/>
      <c r="AF597" s="128">
        <f t="shared" si="82"/>
        <v>22.6</v>
      </c>
      <c r="AG597" s="126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126"/>
      <c r="BB597" s="126"/>
      <c r="BC597" s="126"/>
      <c r="BD597" s="126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>
        <f>AF597</f>
        <v>22.6</v>
      </c>
      <c r="BS597" s="60"/>
      <c r="BT597" s="60"/>
      <c r="BU597" s="60"/>
      <c r="BV597" s="60"/>
      <c r="BW597" s="60"/>
      <c r="BX597" s="60"/>
      <c r="BY597" s="60"/>
      <c r="BZ597" s="60"/>
      <c r="CA597" s="166"/>
      <c r="CB597" s="166"/>
      <c r="CC597" s="166"/>
      <c r="CD597" s="166"/>
      <c r="CE597" s="166"/>
      <c r="CF597" s="166"/>
      <c r="CG597" s="166"/>
      <c r="CH597" s="166"/>
      <c r="CI597" s="166"/>
      <c r="CJ597" s="166"/>
      <c r="CK597" s="242"/>
      <c r="CL597" s="79" t="b">
        <f t="shared" si="78"/>
        <v>1</v>
      </c>
    </row>
    <row r="598" spans="1:90" s="159" customFormat="1" ht="9.75" customHeight="1">
      <c r="A598" s="289" t="s">
        <v>334</v>
      </c>
      <c r="B598" s="284" t="s">
        <v>330</v>
      </c>
      <c r="C598" s="261">
        <v>4</v>
      </c>
      <c r="D598" s="223" t="s">
        <v>286</v>
      </c>
      <c r="E598" s="353" t="s">
        <v>283</v>
      </c>
      <c r="F598" s="74">
        <v>22</v>
      </c>
      <c r="G598" s="74" t="s">
        <v>41</v>
      </c>
      <c r="H598" s="74"/>
      <c r="I598" s="74"/>
      <c r="J598" s="74">
        <v>8</v>
      </c>
      <c r="K598" s="74">
        <v>8</v>
      </c>
      <c r="L598" s="74"/>
      <c r="M598" s="74"/>
      <c r="N598" s="74"/>
      <c r="O598" s="74"/>
      <c r="P598" s="74"/>
      <c r="Q598" s="74"/>
      <c r="R598" s="67"/>
      <c r="S598" s="67"/>
      <c r="T598" s="67"/>
      <c r="U598" s="67"/>
      <c r="V598" s="67"/>
      <c r="W598" s="67"/>
      <c r="X598" s="67"/>
      <c r="Y598" s="67"/>
      <c r="Z598" s="67">
        <f t="shared" si="81"/>
        <v>6.6</v>
      </c>
      <c r="AA598" s="67"/>
      <c r="AB598" s="67"/>
      <c r="AC598" s="67"/>
      <c r="AD598" s="67"/>
      <c r="AE598" s="134"/>
      <c r="AF598" s="128">
        <f t="shared" si="82"/>
        <v>14.6</v>
      </c>
      <c r="AG598" s="126"/>
      <c r="AH598" s="60"/>
      <c r="AI598" s="60"/>
      <c r="AJ598" s="60"/>
      <c r="AK598" s="60"/>
      <c r="AL598" s="60"/>
      <c r="AM598" s="60"/>
      <c r="AN598" s="60"/>
      <c r="AO598" s="60"/>
      <c r="AP598" s="60">
        <f>AF598</f>
        <v>14.6</v>
      </c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126"/>
      <c r="BB598" s="126"/>
      <c r="BC598" s="126"/>
      <c r="BD598" s="126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166"/>
      <c r="CB598" s="166"/>
      <c r="CC598" s="166"/>
      <c r="CD598" s="166"/>
      <c r="CE598" s="166"/>
      <c r="CF598" s="61"/>
      <c r="CG598" s="166"/>
      <c r="CH598" s="166"/>
      <c r="CI598" s="166"/>
      <c r="CJ598" s="166"/>
      <c r="CK598" s="242"/>
      <c r="CL598" s="79" t="b">
        <f t="shared" si="78"/>
        <v>1</v>
      </c>
    </row>
    <row r="599" spans="1:90" s="159" customFormat="1" ht="9.75" customHeight="1">
      <c r="A599" s="289" t="s">
        <v>334</v>
      </c>
      <c r="B599" s="284" t="s">
        <v>330</v>
      </c>
      <c r="C599" s="261">
        <v>5</v>
      </c>
      <c r="D599" s="222" t="s">
        <v>287</v>
      </c>
      <c r="E599" s="351" t="s">
        <v>283</v>
      </c>
      <c r="F599" s="74">
        <v>22</v>
      </c>
      <c r="G599" s="74" t="s">
        <v>41</v>
      </c>
      <c r="H599" s="74"/>
      <c r="I599" s="74"/>
      <c r="J599" s="74">
        <v>20</v>
      </c>
      <c r="K599" s="74">
        <v>20</v>
      </c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>
        <f t="shared" si="81"/>
        <v>6.6</v>
      </c>
      <c r="AA599" s="74"/>
      <c r="AB599" s="74"/>
      <c r="AC599" s="74"/>
      <c r="AD599" s="74"/>
      <c r="AE599" s="140"/>
      <c r="AF599" s="128">
        <f t="shared" si="82"/>
        <v>26.6</v>
      </c>
      <c r="AG599" s="126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126"/>
      <c r="BB599" s="126"/>
      <c r="BC599" s="126"/>
      <c r="BD599" s="126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>
        <f>AF599</f>
        <v>26.6</v>
      </c>
      <c r="BS599" s="60"/>
      <c r="BT599" s="60"/>
      <c r="BU599" s="60"/>
      <c r="BV599" s="60"/>
      <c r="BW599" s="60"/>
      <c r="BX599" s="60"/>
      <c r="BY599" s="60"/>
      <c r="BZ599" s="60"/>
      <c r="CA599" s="166"/>
      <c r="CB599" s="166"/>
      <c r="CC599" s="166"/>
      <c r="CD599" s="166"/>
      <c r="CE599" s="166"/>
      <c r="CF599" s="60"/>
      <c r="CG599" s="166"/>
      <c r="CH599" s="166"/>
      <c r="CI599" s="166"/>
      <c r="CJ599" s="166"/>
      <c r="CK599" s="242"/>
      <c r="CL599" s="79" t="b">
        <f t="shared" si="78"/>
        <v>1</v>
      </c>
    </row>
    <row r="600" spans="1:90" s="159" customFormat="1" ht="9.75" customHeight="1">
      <c r="A600" s="289" t="s">
        <v>334</v>
      </c>
      <c r="B600" s="284" t="s">
        <v>330</v>
      </c>
      <c r="C600" s="261">
        <v>6</v>
      </c>
      <c r="D600" s="223" t="s">
        <v>288</v>
      </c>
      <c r="E600" s="353" t="s">
        <v>283</v>
      </c>
      <c r="F600" s="74">
        <v>22</v>
      </c>
      <c r="G600" s="74" t="s">
        <v>41</v>
      </c>
      <c r="H600" s="74"/>
      <c r="I600" s="74"/>
      <c r="J600" s="74">
        <v>12</v>
      </c>
      <c r="K600" s="74">
        <v>12</v>
      </c>
      <c r="L600" s="74"/>
      <c r="M600" s="74"/>
      <c r="N600" s="74"/>
      <c r="O600" s="74"/>
      <c r="P600" s="74"/>
      <c r="Q600" s="74"/>
      <c r="R600" s="67"/>
      <c r="S600" s="67"/>
      <c r="T600" s="67"/>
      <c r="U600" s="67"/>
      <c r="V600" s="67"/>
      <c r="W600" s="67"/>
      <c r="X600" s="67"/>
      <c r="Y600" s="67"/>
      <c r="Z600" s="67">
        <f t="shared" si="81"/>
        <v>6.6</v>
      </c>
      <c r="AA600" s="67"/>
      <c r="AB600" s="67"/>
      <c r="AC600" s="67"/>
      <c r="AD600" s="67"/>
      <c r="AE600" s="134"/>
      <c r="AF600" s="128">
        <f t="shared" si="82"/>
        <v>18.6</v>
      </c>
      <c r="AG600" s="126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126"/>
      <c r="BB600" s="126"/>
      <c r="BC600" s="126"/>
      <c r="BD600" s="126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>
        <f>AF600</f>
        <v>18.6</v>
      </c>
      <c r="BS600" s="60"/>
      <c r="BT600" s="60"/>
      <c r="BU600" s="60"/>
      <c r="BV600" s="60"/>
      <c r="BW600" s="60"/>
      <c r="BX600" s="60"/>
      <c r="BY600" s="60"/>
      <c r="BZ600" s="60"/>
      <c r="CA600" s="166"/>
      <c r="CB600" s="166"/>
      <c r="CC600" s="166"/>
      <c r="CD600" s="166"/>
      <c r="CE600" s="166"/>
      <c r="CF600" s="166"/>
      <c r="CG600" s="166"/>
      <c r="CH600" s="166"/>
      <c r="CI600" s="166"/>
      <c r="CJ600" s="166"/>
      <c r="CK600" s="242"/>
      <c r="CL600" s="79" t="b">
        <f t="shared" si="78"/>
        <v>1</v>
      </c>
    </row>
    <row r="601" spans="1:90" s="159" customFormat="1" ht="10.5" customHeight="1" thickBot="1">
      <c r="A601" s="289" t="s">
        <v>334</v>
      </c>
      <c r="B601" s="284" t="s">
        <v>330</v>
      </c>
      <c r="C601" s="261">
        <v>7</v>
      </c>
      <c r="D601" s="230" t="s">
        <v>171</v>
      </c>
      <c r="E601" s="353" t="s">
        <v>283</v>
      </c>
      <c r="F601" s="74">
        <v>22</v>
      </c>
      <c r="G601" s="74" t="s">
        <v>41</v>
      </c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67"/>
      <c r="S601" s="67"/>
      <c r="T601" s="67"/>
      <c r="U601" s="104"/>
      <c r="V601" s="104"/>
      <c r="W601" s="104">
        <v>7</v>
      </c>
      <c r="X601" s="104"/>
      <c r="Y601" s="104"/>
      <c r="Z601" s="67"/>
      <c r="AA601" s="67"/>
      <c r="AB601" s="67"/>
      <c r="AC601" s="67"/>
      <c r="AD601" s="67"/>
      <c r="AE601" s="134"/>
      <c r="AF601" s="128">
        <f t="shared" si="82"/>
        <v>7</v>
      </c>
      <c r="AG601" s="126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126"/>
      <c r="BB601" s="126"/>
      <c r="BC601" s="126"/>
      <c r="BD601" s="126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>
        <v>7</v>
      </c>
      <c r="BU601" s="60"/>
      <c r="BV601" s="60"/>
      <c r="BW601" s="60"/>
      <c r="BX601" s="60"/>
      <c r="BY601" s="60"/>
      <c r="BZ601" s="60"/>
      <c r="CA601" s="166"/>
      <c r="CB601" s="166"/>
      <c r="CC601" s="166"/>
      <c r="CD601" s="166"/>
      <c r="CE601" s="166"/>
      <c r="CF601" s="166"/>
      <c r="CG601" s="166"/>
      <c r="CH601" s="166"/>
      <c r="CI601" s="166"/>
      <c r="CJ601" s="166"/>
      <c r="CK601" s="242"/>
      <c r="CL601" s="79" t="b">
        <f t="shared" si="78"/>
        <v>1</v>
      </c>
    </row>
    <row r="602" spans="1:90" s="238" customFormat="1" ht="9.75" customHeight="1">
      <c r="A602" s="289" t="s">
        <v>334</v>
      </c>
      <c r="B602" s="284" t="s">
        <v>330</v>
      </c>
      <c r="C602" s="236"/>
      <c r="D602" s="221"/>
      <c r="E602" s="359" t="s">
        <v>298</v>
      </c>
      <c r="F602" s="281"/>
      <c r="G602" s="281"/>
      <c r="H602" s="281"/>
      <c r="I602" s="281"/>
      <c r="J602" s="281"/>
      <c r="K602" s="281"/>
      <c r="L602" s="281"/>
      <c r="M602" s="281"/>
      <c r="N602" s="281"/>
      <c r="O602" s="281"/>
      <c r="P602" s="281"/>
      <c r="Q602" s="281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39"/>
      <c r="AF602" s="145"/>
      <c r="AG602" s="143"/>
      <c r="AH602" s="118"/>
      <c r="AI602" s="118"/>
      <c r="AJ602" s="118"/>
      <c r="AK602" s="118"/>
      <c r="AL602" s="118"/>
      <c r="AM602" s="118"/>
      <c r="AN602" s="118"/>
      <c r="AO602" s="118"/>
      <c r="AP602" s="118"/>
      <c r="AQ602" s="118"/>
      <c r="AR602" s="118"/>
      <c r="AS602" s="118"/>
      <c r="AT602" s="118"/>
      <c r="AU602" s="118"/>
      <c r="AV602" s="118"/>
      <c r="AW602" s="118"/>
      <c r="AX602" s="118"/>
      <c r="AY602" s="118"/>
      <c r="AZ602" s="118"/>
      <c r="BA602" s="143"/>
      <c r="BB602" s="143"/>
      <c r="BC602" s="143"/>
      <c r="BD602" s="143"/>
      <c r="BE602" s="118"/>
      <c r="BF602" s="118"/>
      <c r="BG602" s="118"/>
      <c r="BH602" s="118"/>
      <c r="BI602" s="118"/>
      <c r="BJ602" s="118"/>
      <c r="BK602" s="118"/>
      <c r="BL602" s="118"/>
      <c r="BM602" s="118"/>
      <c r="BN602" s="118"/>
      <c r="BO602" s="118"/>
      <c r="BP602" s="118"/>
      <c r="BQ602" s="118"/>
      <c r="BR602" s="118"/>
      <c r="BS602" s="118"/>
      <c r="BT602" s="118"/>
      <c r="BU602" s="118"/>
      <c r="BV602" s="118"/>
      <c r="BW602" s="118"/>
      <c r="BX602" s="118"/>
      <c r="BY602" s="118"/>
      <c r="BZ602" s="118"/>
      <c r="CA602" s="118"/>
      <c r="CB602" s="118"/>
      <c r="CC602" s="118"/>
      <c r="CD602" s="118"/>
      <c r="CE602" s="118"/>
      <c r="CF602" s="118"/>
      <c r="CG602" s="118"/>
      <c r="CH602" s="118"/>
      <c r="CI602" s="118"/>
      <c r="CJ602" s="118"/>
      <c r="CK602" s="241"/>
      <c r="CL602" s="79" t="b">
        <f t="shared" si="78"/>
        <v>1</v>
      </c>
    </row>
    <row r="603" spans="1:90" s="159" customFormat="1" ht="9.75" customHeight="1">
      <c r="A603" s="289" t="s">
        <v>334</v>
      </c>
      <c r="B603" s="284" t="s">
        <v>330</v>
      </c>
      <c r="C603" s="261">
        <v>1</v>
      </c>
      <c r="D603" s="222" t="s">
        <v>91</v>
      </c>
      <c r="E603" s="353" t="s">
        <v>298</v>
      </c>
      <c r="F603" s="74">
        <v>22</v>
      </c>
      <c r="G603" s="74" t="s">
        <v>41</v>
      </c>
      <c r="H603" s="74">
        <v>4</v>
      </c>
      <c r="I603" s="74">
        <v>4</v>
      </c>
      <c r="J603" s="74">
        <v>6</v>
      </c>
      <c r="K603" s="74">
        <v>6</v>
      </c>
      <c r="L603" s="74"/>
      <c r="M603" s="74"/>
      <c r="N603" s="74"/>
      <c r="O603" s="74"/>
      <c r="P603" s="74"/>
      <c r="Q603" s="74"/>
      <c r="R603" s="67"/>
      <c r="S603" s="67"/>
      <c r="T603" s="67"/>
      <c r="U603" s="67"/>
      <c r="V603" s="67"/>
      <c r="W603" s="67"/>
      <c r="X603" s="67"/>
      <c r="Y603" s="67"/>
      <c r="Z603" s="67">
        <f aca="true" t="shared" si="83" ref="Z603:Z609">F603*0.3</f>
        <v>6.6</v>
      </c>
      <c r="AA603" s="67"/>
      <c r="AB603" s="67"/>
      <c r="AC603" s="67"/>
      <c r="AD603" s="67"/>
      <c r="AE603" s="134"/>
      <c r="AF603" s="128">
        <f aca="true" t="shared" si="84" ref="AF603:AF610">SUM(I603,K603,M603:AE603)</f>
        <v>16.6</v>
      </c>
      <c r="AG603" s="126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>
        <f>AF603</f>
        <v>16.6</v>
      </c>
      <c r="AU603" s="60"/>
      <c r="AV603" s="60"/>
      <c r="AW603" s="60"/>
      <c r="AX603" s="60"/>
      <c r="AY603" s="60"/>
      <c r="AZ603" s="60"/>
      <c r="BA603" s="126"/>
      <c r="BB603" s="126"/>
      <c r="BC603" s="126"/>
      <c r="BD603" s="126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166"/>
      <c r="CB603" s="166"/>
      <c r="CC603" s="166"/>
      <c r="CD603" s="166"/>
      <c r="CE603" s="166"/>
      <c r="CF603" s="166"/>
      <c r="CG603" s="166"/>
      <c r="CH603" s="166"/>
      <c r="CI603" s="166"/>
      <c r="CJ603" s="166"/>
      <c r="CK603" s="242"/>
      <c r="CL603" s="79" t="b">
        <f t="shared" si="78"/>
        <v>1</v>
      </c>
    </row>
    <row r="604" spans="1:90" s="159" customFormat="1" ht="9.75" customHeight="1">
      <c r="A604" s="289" t="s">
        <v>334</v>
      </c>
      <c r="B604" s="284" t="s">
        <v>330</v>
      </c>
      <c r="C604" s="314">
        <v>2</v>
      </c>
      <c r="D604" s="222" t="s">
        <v>299</v>
      </c>
      <c r="E604" s="351" t="s">
        <v>298</v>
      </c>
      <c r="F604" s="74">
        <v>22</v>
      </c>
      <c r="G604" s="74" t="s">
        <v>41</v>
      </c>
      <c r="H604" s="74">
        <v>4</v>
      </c>
      <c r="I604" s="74">
        <v>4</v>
      </c>
      <c r="J604" s="74">
        <v>6</v>
      </c>
      <c r="K604" s="74">
        <v>6</v>
      </c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>
        <f t="shared" si="83"/>
        <v>6.6</v>
      </c>
      <c r="AA604" s="74"/>
      <c r="AB604" s="74"/>
      <c r="AC604" s="74"/>
      <c r="AD604" s="74"/>
      <c r="AE604" s="140"/>
      <c r="AF604" s="128">
        <f t="shared" si="84"/>
        <v>16.6</v>
      </c>
      <c r="AG604" s="126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126"/>
      <c r="BB604" s="126"/>
      <c r="BC604" s="126"/>
      <c r="BD604" s="126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>
        <f>AF604</f>
        <v>16.6</v>
      </c>
      <c r="BS604" s="60"/>
      <c r="BT604" s="60"/>
      <c r="BU604" s="60"/>
      <c r="BV604" s="60"/>
      <c r="BW604" s="60"/>
      <c r="BX604" s="60"/>
      <c r="BY604" s="60"/>
      <c r="BZ604" s="60"/>
      <c r="CA604" s="166"/>
      <c r="CB604" s="166"/>
      <c r="CC604" s="166"/>
      <c r="CD604" s="166"/>
      <c r="CE604" s="166"/>
      <c r="CF604" s="60"/>
      <c r="CG604" s="166"/>
      <c r="CH604" s="166"/>
      <c r="CI604" s="166"/>
      <c r="CJ604" s="166"/>
      <c r="CK604" s="242"/>
      <c r="CL604" s="79" t="b">
        <f t="shared" si="78"/>
        <v>1</v>
      </c>
    </row>
    <row r="605" spans="1:90" s="159" customFormat="1" ht="9.75" customHeight="1">
      <c r="A605" s="289" t="s">
        <v>334</v>
      </c>
      <c r="B605" s="284" t="s">
        <v>330</v>
      </c>
      <c r="C605" s="261">
        <v>3</v>
      </c>
      <c r="D605" s="223" t="s">
        <v>354</v>
      </c>
      <c r="E605" s="353" t="s">
        <v>298</v>
      </c>
      <c r="F605" s="74">
        <v>22</v>
      </c>
      <c r="G605" s="74" t="s">
        <v>41</v>
      </c>
      <c r="H605" s="74">
        <v>4</v>
      </c>
      <c r="I605" s="74">
        <v>4</v>
      </c>
      <c r="J605" s="74">
        <v>6</v>
      </c>
      <c r="K605" s="74">
        <v>6</v>
      </c>
      <c r="L605" s="74"/>
      <c r="M605" s="74"/>
      <c r="N605" s="74"/>
      <c r="O605" s="74"/>
      <c r="P605" s="74"/>
      <c r="Q605" s="74"/>
      <c r="R605" s="67"/>
      <c r="S605" s="67"/>
      <c r="T605" s="67"/>
      <c r="U605" s="67"/>
      <c r="V605" s="67"/>
      <c r="W605" s="67"/>
      <c r="X605" s="67"/>
      <c r="Y605" s="67"/>
      <c r="Z605" s="67">
        <f t="shared" si="83"/>
        <v>6.6</v>
      </c>
      <c r="AA605" s="67"/>
      <c r="AB605" s="67"/>
      <c r="AC605" s="67"/>
      <c r="AD605" s="67"/>
      <c r="AE605" s="134"/>
      <c r="AF605" s="128">
        <f t="shared" si="84"/>
        <v>16.6</v>
      </c>
      <c r="AG605" s="126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126"/>
      <c r="BB605" s="126"/>
      <c r="BC605" s="126"/>
      <c r="BD605" s="126"/>
      <c r="BE605" s="60"/>
      <c r="BF605" s="60"/>
      <c r="BG605" s="60"/>
      <c r="BH605" s="60"/>
      <c r="BI605" s="60">
        <f>AF605</f>
        <v>16.6</v>
      </c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166"/>
      <c r="CB605" s="166"/>
      <c r="CC605" s="166"/>
      <c r="CD605" s="166"/>
      <c r="CE605" s="166"/>
      <c r="CF605" s="166"/>
      <c r="CG605" s="166"/>
      <c r="CH605" s="166"/>
      <c r="CI605" s="166"/>
      <c r="CJ605" s="166"/>
      <c r="CK605" s="242"/>
      <c r="CL605" s="79" t="b">
        <f t="shared" si="78"/>
        <v>1</v>
      </c>
    </row>
    <row r="606" spans="1:90" s="159" customFormat="1" ht="9.75" customHeight="1">
      <c r="A606" s="289" t="s">
        <v>334</v>
      </c>
      <c r="B606" s="284" t="s">
        <v>330</v>
      </c>
      <c r="C606" s="314">
        <v>4</v>
      </c>
      <c r="D606" s="222" t="s">
        <v>300</v>
      </c>
      <c r="E606" s="351" t="s">
        <v>298</v>
      </c>
      <c r="F606" s="74">
        <v>22</v>
      </c>
      <c r="G606" s="74" t="s">
        <v>41</v>
      </c>
      <c r="H606" s="74">
        <v>4</v>
      </c>
      <c r="I606" s="74">
        <v>4</v>
      </c>
      <c r="J606" s="74">
        <v>6</v>
      </c>
      <c r="K606" s="74">
        <v>6</v>
      </c>
      <c r="L606" s="74"/>
      <c r="M606" s="74"/>
      <c r="N606" s="74"/>
      <c r="O606" s="74"/>
      <c r="P606" s="74"/>
      <c r="Q606" s="74"/>
      <c r="R606" s="67"/>
      <c r="S606" s="67"/>
      <c r="T606" s="67"/>
      <c r="U606" s="67"/>
      <c r="V606" s="67"/>
      <c r="W606" s="67"/>
      <c r="X606" s="67"/>
      <c r="Y606" s="67"/>
      <c r="Z606" s="67">
        <f t="shared" si="83"/>
        <v>6.6</v>
      </c>
      <c r="AA606" s="67"/>
      <c r="AB606" s="67"/>
      <c r="AC606" s="67"/>
      <c r="AD606" s="67"/>
      <c r="AE606" s="134"/>
      <c r="AF606" s="128">
        <f t="shared" si="84"/>
        <v>16.6</v>
      </c>
      <c r="AG606" s="126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126"/>
      <c r="BB606" s="126"/>
      <c r="BC606" s="126"/>
      <c r="BD606" s="126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>
        <f>AF606</f>
        <v>16.6</v>
      </c>
      <c r="BS606" s="60"/>
      <c r="BT606" s="60"/>
      <c r="BU606" s="60"/>
      <c r="BV606" s="60"/>
      <c r="BW606" s="60"/>
      <c r="BX606" s="60"/>
      <c r="BY606" s="60"/>
      <c r="BZ606" s="60"/>
      <c r="CA606" s="166"/>
      <c r="CB606" s="166"/>
      <c r="CC606" s="166"/>
      <c r="CD606" s="166"/>
      <c r="CE606" s="166"/>
      <c r="CF606" s="60"/>
      <c r="CG606" s="166"/>
      <c r="CH606" s="166"/>
      <c r="CI606" s="166"/>
      <c r="CJ606" s="166"/>
      <c r="CK606" s="242"/>
      <c r="CL606" s="79" t="b">
        <f t="shared" si="78"/>
        <v>1</v>
      </c>
    </row>
    <row r="607" spans="1:90" s="159" customFormat="1" ht="9.75" customHeight="1">
      <c r="A607" s="289" t="s">
        <v>334</v>
      </c>
      <c r="B607" s="284" t="s">
        <v>330</v>
      </c>
      <c r="C607" s="261">
        <v>5</v>
      </c>
      <c r="D607" s="222" t="s">
        <v>301</v>
      </c>
      <c r="E607" s="353" t="s">
        <v>298</v>
      </c>
      <c r="F607" s="74">
        <v>22</v>
      </c>
      <c r="G607" s="74" t="s">
        <v>41</v>
      </c>
      <c r="H607" s="74">
        <v>4</v>
      </c>
      <c r="I607" s="74">
        <v>4</v>
      </c>
      <c r="J607" s="74">
        <v>6</v>
      </c>
      <c r="K607" s="74">
        <v>6</v>
      </c>
      <c r="L607" s="74"/>
      <c r="M607" s="74"/>
      <c r="N607" s="74"/>
      <c r="O607" s="74"/>
      <c r="P607" s="74"/>
      <c r="Q607" s="74"/>
      <c r="R607" s="67"/>
      <c r="S607" s="67"/>
      <c r="T607" s="67"/>
      <c r="U607" s="67"/>
      <c r="V607" s="67"/>
      <c r="W607" s="67"/>
      <c r="X607" s="67"/>
      <c r="Y607" s="67"/>
      <c r="Z607" s="67">
        <f t="shared" si="83"/>
        <v>6.6</v>
      </c>
      <c r="AA607" s="67"/>
      <c r="AB607" s="67"/>
      <c r="AC607" s="67"/>
      <c r="AD607" s="67"/>
      <c r="AE607" s="134"/>
      <c r="AF607" s="128">
        <f t="shared" si="84"/>
        <v>16.6</v>
      </c>
      <c r="AG607" s="126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126"/>
      <c r="BB607" s="126"/>
      <c r="BC607" s="126"/>
      <c r="BD607" s="126"/>
      <c r="BE607" s="60"/>
      <c r="BF607" s="60"/>
      <c r="BG607" s="60"/>
      <c r="BH607" s="60"/>
      <c r="BI607" s="60"/>
      <c r="BJ607" s="60">
        <f>AF607</f>
        <v>16.6</v>
      </c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166"/>
      <c r="CB607" s="166"/>
      <c r="CC607" s="166"/>
      <c r="CD607" s="166"/>
      <c r="CE607" s="166"/>
      <c r="CF607" s="60"/>
      <c r="CG607" s="166"/>
      <c r="CH607" s="166"/>
      <c r="CI607" s="166"/>
      <c r="CJ607" s="166"/>
      <c r="CK607" s="242"/>
      <c r="CL607" s="79" t="b">
        <f t="shared" si="78"/>
        <v>1</v>
      </c>
    </row>
    <row r="608" spans="1:90" s="159" customFormat="1" ht="9.75" customHeight="1">
      <c r="A608" s="289" t="s">
        <v>334</v>
      </c>
      <c r="B608" s="284" t="s">
        <v>330</v>
      </c>
      <c r="C608" s="314">
        <v>6</v>
      </c>
      <c r="D608" s="223" t="s">
        <v>357</v>
      </c>
      <c r="E608" s="353" t="s">
        <v>298</v>
      </c>
      <c r="F608" s="74">
        <v>22</v>
      </c>
      <c r="G608" s="74" t="s">
        <v>41</v>
      </c>
      <c r="H608" s="74">
        <v>4</v>
      </c>
      <c r="I608" s="74">
        <v>4</v>
      </c>
      <c r="J608" s="74">
        <v>6</v>
      </c>
      <c r="K608" s="74">
        <v>6</v>
      </c>
      <c r="L608" s="74"/>
      <c r="M608" s="74"/>
      <c r="N608" s="74"/>
      <c r="O608" s="74"/>
      <c r="P608" s="74"/>
      <c r="Q608" s="74"/>
      <c r="R608" s="67"/>
      <c r="S608" s="67"/>
      <c r="T608" s="67"/>
      <c r="U608" s="67"/>
      <c r="V608" s="67"/>
      <c r="W608" s="67"/>
      <c r="X608" s="67"/>
      <c r="Y608" s="67"/>
      <c r="Z608" s="67">
        <f t="shared" si="83"/>
        <v>6.6</v>
      </c>
      <c r="AA608" s="67"/>
      <c r="AB608" s="67"/>
      <c r="AC608" s="67"/>
      <c r="AD608" s="67"/>
      <c r="AE608" s="134"/>
      <c r="AF608" s="128">
        <f t="shared" si="84"/>
        <v>16.6</v>
      </c>
      <c r="AG608" s="126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126"/>
      <c r="BB608" s="126"/>
      <c r="BC608" s="126"/>
      <c r="BD608" s="126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>
        <f>AF608</f>
        <v>16.6</v>
      </c>
      <c r="BS608" s="60"/>
      <c r="BT608" s="60"/>
      <c r="BU608" s="60"/>
      <c r="BV608" s="60"/>
      <c r="BW608" s="60"/>
      <c r="BX608" s="60"/>
      <c r="BY608" s="60"/>
      <c r="BZ608" s="60"/>
      <c r="CA608" s="166"/>
      <c r="CB608" s="166"/>
      <c r="CC608" s="166"/>
      <c r="CD608" s="166"/>
      <c r="CE608" s="166"/>
      <c r="CF608" s="166"/>
      <c r="CG608" s="166"/>
      <c r="CH608" s="166"/>
      <c r="CI608" s="166"/>
      <c r="CJ608" s="166"/>
      <c r="CK608" s="242"/>
      <c r="CL608" s="79" t="b">
        <f t="shared" si="78"/>
        <v>1</v>
      </c>
    </row>
    <row r="609" spans="1:90" s="159" customFormat="1" ht="9.75" customHeight="1">
      <c r="A609" s="289" t="s">
        <v>334</v>
      </c>
      <c r="B609" s="284" t="s">
        <v>330</v>
      </c>
      <c r="C609" s="261">
        <v>7</v>
      </c>
      <c r="D609" s="223" t="s">
        <v>302</v>
      </c>
      <c r="E609" s="328" t="s">
        <v>298</v>
      </c>
      <c r="F609" s="67">
        <v>22</v>
      </c>
      <c r="G609" s="67" t="s">
        <v>41</v>
      </c>
      <c r="H609" s="67">
        <v>4</v>
      </c>
      <c r="I609" s="67">
        <v>4</v>
      </c>
      <c r="J609" s="67">
        <v>6</v>
      </c>
      <c r="K609" s="67">
        <v>6</v>
      </c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>
        <f t="shared" si="83"/>
        <v>6.6</v>
      </c>
      <c r="AA609" s="67"/>
      <c r="AB609" s="67"/>
      <c r="AC609" s="67"/>
      <c r="AD609" s="67"/>
      <c r="AE609" s="134"/>
      <c r="AF609" s="128">
        <v>16</v>
      </c>
      <c r="AG609" s="126"/>
      <c r="AH609" s="60"/>
      <c r="AI609" s="60"/>
      <c r="AJ609" s="60"/>
      <c r="AK609" s="60"/>
      <c r="AL609" s="60"/>
      <c r="AM609" s="60"/>
      <c r="AN609" s="60"/>
      <c r="AO609" s="60"/>
      <c r="AP609" s="60">
        <f>AF609</f>
        <v>16</v>
      </c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126"/>
      <c r="BB609" s="126"/>
      <c r="BC609" s="126"/>
      <c r="BD609" s="126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166"/>
      <c r="CB609" s="166"/>
      <c r="CC609" s="166"/>
      <c r="CD609" s="166"/>
      <c r="CE609" s="166"/>
      <c r="CF609" s="60"/>
      <c r="CG609" s="166"/>
      <c r="CH609" s="166"/>
      <c r="CI609" s="166"/>
      <c r="CJ609" s="166"/>
      <c r="CK609" s="242"/>
      <c r="CL609" s="79" t="b">
        <f t="shared" si="78"/>
        <v>1</v>
      </c>
    </row>
    <row r="610" spans="1:90" s="238" customFormat="1" ht="10.5" customHeight="1" thickBot="1">
      <c r="A610" s="290" t="s">
        <v>334</v>
      </c>
      <c r="B610" s="285" t="s">
        <v>330</v>
      </c>
      <c r="C610" s="372">
        <v>8</v>
      </c>
      <c r="D610" s="230" t="s">
        <v>171</v>
      </c>
      <c r="E610" s="329" t="s">
        <v>298</v>
      </c>
      <c r="F610" s="191">
        <v>22</v>
      </c>
      <c r="G610" s="191" t="s">
        <v>41</v>
      </c>
      <c r="H610" s="191"/>
      <c r="I610" s="191"/>
      <c r="J610" s="191"/>
      <c r="K610" s="191"/>
      <c r="L610" s="191"/>
      <c r="M610" s="191"/>
      <c r="N610" s="191"/>
      <c r="O610" s="191"/>
      <c r="P610" s="191"/>
      <c r="Q610" s="191"/>
      <c r="R610" s="191"/>
      <c r="S610" s="191"/>
      <c r="T610" s="191"/>
      <c r="U610" s="317"/>
      <c r="V610" s="317"/>
      <c r="W610" s="317">
        <v>7</v>
      </c>
      <c r="X610" s="317"/>
      <c r="Y610" s="317"/>
      <c r="Z610" s="191"/>
      <c r="AA610" s="191"/>
      <c r="AB610" s="191"/>
      <c r="AC610" s="191"/>
      <c r="AD610" s="191"/>
      <c r="AE610" s="244"/>
      <c r="AF610" s="195">
        <f t="shared" si="84"/>
        <v>7</v>
      </c>
      <c r="AG610" s="197"/>
      <c r="AH610" s="196"/>
      <c r="AI610" s="196"/>
      <c r="AJ610" s="196"/>
      <c r="AK610" s="196"/>
      <c r="AL610" s="196"/>
      <c r="AM610" s="196"/>
      <c r="AN610" s="196"/>
      <c r="AO610" s="196"/>
      <c r="AP610" s="196"/>
      <c r="AQ610" s="196"/>
      <c r="AR610" s="196"/>
      <c r="AS610" s="196"/>
      <c r="AT610" s="196"/>
      <c r="AU610" s="196"/>
      <c r="AV610" s="196"/>
      <c r="AW610" s="196"/>
      <c r="AX610" s="196"/>
      <c r="AY610" s="196"/>
      <c r="AZ610" s="196"/>
      <c r="BA610" s="197"/>
      <c r="BB610" s="197"/>
      <c r="BC610" s="197"/>
      <c r="BD610" s="197"/>
      <c r="BE610" s="196"/>
      <c r="BF610" s="196"/>
      <c r="BG610" s="196"/>
      <c r="BH610" s="196"/>
      <c r="BI610" s="196"/>
      <c r="BJ610" s="196"/>
      <c r="BK610" s="196"/>
      <c r="BL610" s="196"/>
      <c r="BM610" s="196"/>
      <c r="BN610" s="196"/>
      <c r="BO610" s="196"/>
      <c r="BP610" s="196"/>
      <c r="BQ610" s="196"/>
      <c r="BR610" s="196"/>
      <c r="BS610" s="196"/>
      <c r="BT610" s="196">
        <v>7</v>
      </c>
      <c r="BU610" s="196"/>
      <c r="BV610" s="196"/>
      <c r="BW610" s="196"/>
      <c r="BX610" s="196"/>
      <c r="BY610" s="196"/>
      <c r="BZ610" s="196"/>
      <c r="CA610" s="190"/>
      <c r="CB610" s="190"/>
      <c r="CC610" s="190"/>
      <c r="CD610" s="190"/>
      <c r="CE610" s="190"/>
      <c r="CF610" s="190"/>
      <c r="CG610" s="190"/>
      <c r="CH610" s="190"/>
      <c r="CI610" s="190"/>
      <c r="CJ610" s="190"/>
      <c r="CK610" s="245"/>
      <c r="CL610" s="79" t="b">
        <f t="shared" si="78"/>
        <v>1</v>
      </c>
    </row>
    <row r="611" spans="1:90" s="238" customFormat="1" ht="9.75" customHeight="1">
      <c r="A611" s="289" t="s">
        <v>334</v>
      </c>
      <c r="B611" s="284" t="s">
        <v>330</v>
      </c>
      <c r="C611" s="236"/>
      <c r="D611" s="221"/>
      <c r="E611" s="221" t="str">
        <f>E612</f>
        <v>РНГМзк-3-22</v>
      </c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39"/>
      <c r="AF611" s="145"/>
      <c r="AG611" s="143"/>
      <c r="AH611" s="118"/>
      <c r="AI611" s="118"/>
      <c r="AJ611" s="118"/>
      <c r="AK611" s="118"/>
      <c r="AL611" s="118"/>
      <c r="AM611" s="118"/>
      <c r="AN611" s="118"/>
      <c r="AO611" s="118"/>
      <c r="AP611" s="118"/>
      <c r="AQ611" s="118"/>
      <c r="AR611" s="118"/>
      <c r="AS611" s="118"/>
      <c r="AT611" s="118"/>
      <c r="AU611" s="118"/>
      <c r="AV611" s="118"/>
      <c r="AW611" s="118"/>
      <c r="AX611" s="118"/>
      <c r="AY611" s="118"/>
      <c r="AZ611" s="118"/>
      <c r="BA611" s="143"/>
      <c r="BB611" s="143"/>
      <c r="BC611" s="143"/>
      <c r="BD611" s="143"/>
      <c r="BE611" s="118"/>
      <c r="BF611" s="118"/>
      <c r="BG611" s="118"/>
      <c r="BH611" s="118"/>
      <c r="BI611" s="118"/>
      <c r="BJ611" s="118"/>
      <c r="BK611" s="118"/>
      <c r="BL611" s="118"/>
      <c r="BM611" s="118"/>
      <c r="BN611" s="118"/>
      <c r="BO611" s="118"/>
      <c r="BP611" s="118"/>
      <c r="BQ611" s="118"/>
      <c r="BR611" s="118"/>
      <c r="BS611" s="118"/>
      <c r="BT611" s="118"/>
      <c r="BU611" s="118"/>
      <c r="BV611" s="118"/>
      <c r="BW611" s="118"/>
      <c r="BX611" s="118"/>
      <c r="BY611" s="118"/>
      <c r="BZ611" s="118"/>
      <c r="CA611" s="118"/>
      <c r="CB611" s="118"/>
      <c r="CC611" s="118"/>
      <c r="CD611" s="118"/>
      <c r="CE611" s="118"/>
      <c r="CF611" s="118"/>
      <c r="CG611" s="118"/>
      <c r="CH611" s="118"/>
      <c r="CI611" s="118"/>
      <c r="CJ611" s="118"/>
      <c r="CK611" s="241"/>
      <c r="CL611" s="79" t="b">
        <f t="shared" si="78"/>
        <v>1</v>
      </c>
    </row>
    <row r="612" spans="1:90" s="237" customFormat="1" ht="11.25" customHeight="1">
      <c r="A612" s="289" t="s">
        <v>334</v>
      </c>
      <c r="B612" s="284" t="s">
        <v>330</v>
      </c>
      <c r="C612" s="184">
        <v>1</v>
      </c>
      <c r="D612" s="223" t="s">
        <v>112</v>
      </c>
      <c r="E612" s="331" t="s">
        <v>306</v>
      </c>
      <c r="F612" s="90">
        <v>25</v>
      </c>
      <c r="G612" s="90" t="s">
        <v>54</v>
      </c>
      <c r="H612" s="90"/>
      <c r="I612" s="90"/>
      <c r="J612" s="90">
        <v>10</v>
      </c>
      <c r="K612" s="90">
        <v>10</v>
      </c>
      <c r="L612" s="90"/>
      <c r="M612" s="90"/>
      <c r="N612" s="95"/>
      <c r="O612" s="91"/>
      <c r="P612" s="92"/>
      <c r="Q612" s="91"/>
      <c r="R612" s="91"/>
      <c r="S612" s="91"/>
      <c r="T612" s="91"/>
      <c r="U612" s="91"/>
      <c r="V612" s="91"/>
      <c r="W612" s="91"/>
      <c r="X612" s="91"/>
      <c r="Y612" s="91">
        <f>F612*0.3</f>
        <v>7.5</v>
      </c>
      <c r="Z612" s="91"/>
      <c r="AA612" s="91"/>
      <c r="AB612" s="91"/>
      <c r="AC612" s="91"/>
      <c r="AD612" s="91"/>
      <c r="AE612" s="133"/>
      <c r="AF612" s="271">
        <f aca="true" t="shared" si="85" ref="AF612:AF619">I612+K612+M612+O612+P612+Q612+R612+S612+T612+U612+V612+W612+X612+Y612+Z612+AA612+AB612+AC612+AD612+AE612</f>
        <v>17.5</v>
      </c>
      <c r="AG612" s="135"/>
      <c r="AH612" s="109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/>
      <c r="AX612" s="83"/>
      <c r="AY612" s="83"/>
      <c r="AZ612" s="83"/>
      <c r="BA612" s="83"/>
      <c r="BB612" s="83"/>
      <c r="BC612" s="83"/>
      <c r="BD612" s="83"/>
      <c r="BE612" s="83"/>
      <c r="BF612" s="109"/>
      <c r="BG612" s="83"/>
      <c r="BH612" s="109"/>
      <c r="BI612" s="83"/>
      <c r="BJ612" s="83"/>
      <c r="BK612" s="83"/>
      <c r="BL612" s="83"/>
      <c r="BM612" s="83"/>
      <c r="BN612" s="90"/>
      <c r="BO612" s="83"/>
      <c r="BP612" s="83"/>
      <c r="BQ612" s="83">
        <f>AF612</f>
        <v>17.5</v>
      </c>
      <c r="BR612" s="83"/>
      <c r="BS612" s="83"/>
      <c r="BT612" s="83"/>
      <c r="BU612" s="83"/>
      <c r="BV612" s="83"/>
      <c r="BW612" s="83"/>
      <c r="BX612" s="83"/>
      <c r="BY612" s="83"/>
      <c r="BZ612" s="83"/>
      <c r="CA612" s="83"/>
      <c r="CB612" s="83"/>
      <c r="CC612" s="83"/>
      <c r="CD612" s="83"/>
      <c r="CE612" s="83"/>
      <c r="CF612" s="90"/>
      <c r="CG612" s="109"/>
      <c r="CH612" s="83"/>
      <c r="CI612" s="83"/>
      <c r="CJ612" s="83"/>
      <c r="CK612" s="205"/>
      <c r="CL612" s="79" t="b">
        <f t="shared" si="78"/>
        <v>1</v>
      </c>
    </row>
    <row r="613" spans="1:90" s="237" customFormat="1" ht="11.25" customHeight="1">
      <c r="A613" s="289" t="s">
        <v>334</v>
      </c>
      <c r="B613" s="284" t="s">
        <v>330</v>
      </c>
      <c r="C613" s="184">
        <v>2</v>
      </c>
      <c r="D613" s="230" t="s">
        <v>110</v>
      </c>
      <c r="E613" s="331" t="s">
        <v>306</v>
      </c>
      <c r="F613" s="90">
        <v>25</v>
      </c>
      <c r="G613" s="90" t="s">
        <v>54</v>
      </c>
      <c r="H613" s="90"/>
      <c r="I613" s="90"/>
      <c r="J613" s="90">
        <v>8</v>
      </c>
      <c r="K613" s="90">
        <v>8</v>
      </c>
      <c r="L613" s="90"/>
      <c r="M613" s="90"/>
      <c r="N613" s="95"/>
      <c r="O613" s="91"/>
      <c r="P613" s="92"/>
      <c r="Q613" s="91"/>
      <c r="R613" s="91"/>
      <c r="S613" s="91"/>
      <c r="T613" s="91"/>
      <c r="U613" s="91"/>
      <c r="V613" s="91"/>
      <c r="W613" s="91"/>
      <c r="X613" s="91"/>
      <c r="Y613" s="91">
        <f aca="true" t="shared" si="86" ref="Y613:Y618">F613*0.3</f>
        <v>7.5</v>
      </c>
      <c r="Z613" s="91"/>
      <c r="AA613" s="91"/>
      <c r="AB613" s="91"/>
      <c r="AC613" s="91"/>
      <c r="AD613" s="91"/>
      <c r="AE613" s="133"/>
      <c r="AF613" s="271">
        <f t="shared" si="85"/>
        <v>15.5</v>
      </c>
      <c r="AG613" s="135"/>
      <c r="AH613" s="83"/>
      <c r="AI613" s="83"/>
      <c r="AJ613" s="83"/>
      <c r="AK613" s="83"/>
      <c r="AL613" s="83"/>
      <c r="AM613" s="83">
        <f>AF613</f>
        <v>15.5</v>
      </c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  <c r="AZ613" s="83"/>
      <c r="BA613" s="83"/>
      <c r="BB613" s="83"/>
      <c r="BC613" s="83"/>
      <c r="BD613" s="83"/>
      <c r="BE613" s="83"/>
      <c r="BF613" s="109"/>
      <c r="BG613" s="83"/>
      <c r="BH613" s="109"/>
      <c r="BI613" s="83"/>
      <c r="BJ613" s="83"/>
      <c r="BK613" s="83"/>
      <c r="BL613" s="83"/>
      <c r="BM613" s="83"/>
      <c r="BN613" s="92"/>
      <c r="BO613" s="83"/>
      <c r="BP613" s="83"/>
      <c r="BQ613" s="83"/>
      <c r="BR613" s="83"/>
      <c r="BS613" s="83"/>
      <c r="BT613" s="83"/>
      <c r="BU613" s="83"/>
      <c r="BV613" s="83"/>
      <c r="BW613" s="83"/>
      <c r="BX613" s="83"/>
      <c r="BY613" s="83"/>
      <c r="BZ613" s="83"/>
      <c r="CA613" s="83"/>
      <c r="CB613" s="83"/>
      <c r="CC613" s="83"/>
      <c r="CD613" s="83"/>
      <c r="CE613" s="83"/>
      <c r="CF613" s="90"/>
      <c r="CG613" s="109"/>
      <c r="CH613" s="83"/>
      <c r="CI613" s="83"/>
      <c r="CJ613" s="83"/>
      <c r="CK613" s="205"/>
      <c r="CL613" s="79" t="b">
        <f t="shared" si="78"/>
        <v>1</v>
      </c>
    </row>
    <row r="614" spans="1:90" s="237" customFormat="1" ht="11.25" customHeight="1">
      <c r="A614" s="289" t="s">
        <v>334</v>
      </c>
      <c r="B614" s="284" t="s">
        <v>330</v>
      </c>
      <c r="C614" s="184">
        <v>3</v>
      </c>
      <c r="D614" s="230" t="s">
        <v>118</v>
      </c>
      <c r="E614" s="331" t="s">
        <v>306</v>
      </c>
      <c r="F614" s="90">
        <v>25</v>
      </c>
      <c r="G614" s="90" t="s">
        <v>54</v>
      </c>
      <c r="H614" s="90"/>
      <c r="I614" s="90"/>
      <c r="J614" s="90">
        <v>8</v>
      </c>
      <c r="K614" s="90">
        <v>8</v>
      </c>
      <c r="L614" s="90"/>
      <c r="M614" s="90"/>
      <c r="N614" s="95"/>
      <c r="O614" s="91"/>
      <c r="P614" s="92"/>
      <c r="Q614" s="91"/>
      <c r="R614" s="91"/>
      <c r="S614" s="91"/>
      <c r="T614" s="91"/>
      <c r="U614" s="91"/>
      <c r="V614" s="91"/>
      <c r="W614" s="91"/>
      <c r="X614" s="91"/>
      <c r="Y614" s="91">
        <f t="shared" si="86"/>
        <v>7.5</v>
      </c>
      <c r="Z614" s="91"/>
      <c r="AA614" s="91"/>
      <c r="AB614" s="91"/>
      <c r="AC614" s="91"/>
      <c r="AD614" s="91"/>
      <c r="AE614" s="133"/>
      <c r="AF614" s="271">
        <f t="shared" si="85"/>
        <v>15.5</v>
      </c>
      <c r="AG614" s="135"/>
      <c r="AH614" s="109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AY614" s="83"/>
      <c r="AZ614" s="83"/>
      <c r="BA614" s="83"/>
      <c r="BB614" s="83"/>
      <c r="BC614" s="83"/>
      <c r="BD614" s="83"/>
      <c r="BE614" s="83">
        <v>15.5</v>
      </c>
      <c r="BF614" s="109"/>
      <c r="BG614" s="83"/>
      <c r="BH614" s="109"/>
      <c r="BI614" s="83"/>
      <c r="BJ614" s="83"/>
      <c r="BK614" s="83"/>
      <c r="BL614" s="83"/>
      <c r="BM614" s="83"/>
      <c r="BN614" s="90"/>
      <c r="BO614" s="83"/>
      <c r="BP614" s="83"/>
      <c r="BQ614" s="83"/>
      <c r="BR614" s="83"/>
      <c r="BS614" s="83"/>
      <c r="BT614" s="83"/>
      <c r="BU614" s="83"/>
      <c r="BV614" s="83"/>
      <c r="BW614" s="83"/>
      <c r="BX614" s="83"/>
      <c r="BY614" s="83"/>
      <c r="BZ614" s="83"/>
      <c r="CA614" s="83"/>
      <c r="CB614" s="83"/>
      <c r="CC614" s="83"/>
      <c r="CD614" s="83"/>
      <c r="CE614" s="83"/>
      <c r="CF614" s="90"/>
      <c r="CG614" s="109"/>
      <c r="CH614" s="83"/>
      <c r="CI614" s="83"/>
      <c r="CJ614" s="83"/>
      <c r="CK614" s="205"/>
      <c r="CL614" s="79" t="b">
        <f t="shared" si="78"/>
        <v>1</v>
      </c>
    </row>
    <row r="615" spans="1:90" s="237" customFormat="1" ht="11.25" customHeight="1">
      <c r="A615" s="289" t="s">
        <v>334</v>
      </c>
      <c r="B615" s="284" t="s">
        <v>330</v>
      </c>
      <c r="C615" s="184">
        <v>4</v>
      </c>
      <c r="D615" s="230" t="s">
        <v>82</v>
      </c>
      <c r="E615" s="331" t="s">
        <v>306</v>
      </c>
      <c r="F615" s="90">
        <v>25</v>
      </c>
      <c r="G615" s="90" t="s">
        <v>54</v>
      </c>
      <c r="H615" s="90"/>
      <c r="I615" s="90"/>
      <c r="J615" s="90">
        <v>16</v>
      </c>
      <c r="K615" s="90">
        <v>16</v>
      </c>
      <c r="L615" s="90"/>
      <c r="M615" s="90"/>
      <c r="N615" s="95"/>
      <c r="O615" s="91"/>
      <c r="P615" s="92"/>
      <c r="Q615" s="91"/>
      <c r="R615" s="91"/>
      <c r="S615" s="91"/>
      <c r="T615" s="91"/>
      <c r="U615" s="91"/>
      <c r="V615" s="91"/>
      <c r="W615" s="91"/>
      <c r="X615" s="91"/>
      <c r="Y615" s="91">
        <f t="shared" si="86"/>
        <v>7.5</v>
      </c>
      <c r="Z615" s="91"/>
      <c r="AA615" s="91"/>
      <c r="AB615" s="91"/>
      <c r="AC615" s="91"/>
      <c r="AD615" s="91"/>
      <c r="AE615" s="133"/>
      <c r="AF615" s="271">
        <f t="shared" si="85"/>
        <v>23.5</v>
      </c>
      <c r="AG615" s="135"/>
      <c r="AH615" s="109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  <c r="BA615" s="83"/>
      <c r="BB615" s="83"/>
      <c r="BC615" s="83"/>
      <c r="BD615" s="83"/>
      <c r="BE615" s="83"/>
      <c r="BF615" s="109"/>
      <c r="BG615" s="83"/>
      <c r="BH615" s="109"/>
      <c r="BI615" s="83"/>
      <c r="BJ615" s="83"/>
      <c r="BK615" s="83">
        <v>23.5</v>
      </c>
      <c r="BL615" s="83"/>
      <c r="BM615" s="83"/>
      <c r="BN615" s="90"/>
      <c r="BO615" s="83"/>
      <c r="BP615" s="83"/>
      <c r="BQ615" s="83"/>
      <c r="BR615" s="83"/>
      <c r="BS615" s="83"/>
      <c r="BT615" s="83"/>
      <c r="BU615" s="83"/>
      <c r="BV615" s="83"/>
      <c r="BW615" s="83"/>
      <c r="BX615" s="83"/>
      <c r="BY615" s="83"/>
      <c r="BZ615" s="83"/>
      <c r="CA615" s="83"/>
      <c r="CB615" s="83"/>
      <c r="CC615" s="83"/>
      <c r="CD615" s="83"/>
      <c r="CE615" s="83"/>
      <c r="CF615" s="90"/>
      <c r="CG615" s="109"/>
      <c r="CH615" s="83"/>
      <c r="CI615" s="83"/>
      <c r="CJ615" s="83"/>
      <c r="CK615" s="205"/>
      <c r="CL615" s="79" t="b">
        <f t="shared" si="78"/>
        <v>1</v>
      </c>
    </row>
    <row r="616" spans="1:90" s="237" customFormat="1" ht="11.25" customHeight="1">
      <c r="A616" s="289" t="s">
        <v>334</v>
      </c>
      <c r="B616" s="284" t="s">
        <v>330</v>
      </c>
      <c r="C616" s="184">
        <v>5</v>
      </c>
      <c r="D616" s="229" t="s">
        <v>83</v>
      </c>
      <c r="E616" s="331" t="s">
        <v>306</v>
      </c>
      <c r="F616" s="90">
        <v>25</v>
      </c>
      <c r="G616" s="90" t="s">
        <v>54</v>
      </c>
      <c r="H616" s="90"/>
      <c r="I616" s="90"/>
      <c r="J616" s="90">
        <v>10</v>
      </c>
      <c r="K616" s="90">
        <v>10</v>
      </c>
      <c r="L616" s="90"/>
      <c r="M616" s="90"/>
      <c r="N616" s="95"/>
      <c r="O616" s="91"/>
      <c r="P616" s="92"/>
      <c r="Q616" s="91"/>
      <c r="R616" s="91"/>
      <c r="S616" s="91"/>
      <c r="T616" s="91"/>
      <c r="U616" s="91"/>
      <c r="V616" s="91"/>
      <c r="W616" s="91"/>
      <c r="X616" s="91"/>
      <c r="Y616" s="91">
        <f t="shared" si="86"/>
        <v>7.5</v>
      </c>
      <c r="Z616" s="91"/>
      <c r="AA616" s="91"/>
      <c r="AB616" s="91"/>
      <c r="AC616" s="91"/>
      <c r="AD616" s="91"/>
      <c r="AE616" s="133"/>
      <c r="AF616" s="271">
        <f t="shared" si="85"/>
        <v>17.5</v>
      </c>
      <c r="AG616" s="135"/>
      <c r="AH616" s="109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60">
        <f>AF616</f>
        <v>17.5</v>
      </c>
      <c r="AZ616" s="83"/>
      <c r="BA616" s="83"/>
      <c r="BB616" s="83"/>
      <c r="BC616" s="83"/>
      <c r="BD616" s="83"/>
      <c r="BE616" s="83"/>
      <c r="BF616" s="109"/>
      <c r="BG616" s="83"/>
      <c r="BH616" s="109"/>
      <c r="BI616" s="83"/>
      <c r="BJ616" s="83"/>
      <c r="BK616" s="83"/>
      <c r="BL616" s="83"/>
      <c r="BM616" s="83"/>
      <c r="BN616" s="90"/>
      <c r="BO616" s="83"/>
      <c r="BP616" s="83"/>
      <c r="BQ616" s="83"/>
      <c r="BR616" s="83"/>
      <c r="BS616" s="83"/>
      <c r="BT616" s="83"/>
      <c r="BU616" s="83"/>
      <c r="BV616" s="83"/>
      <c r="BW616" s="83"/>
      <c r="BX616" s="83"/>
      <c r="BY616" s="83"/>
      <c r="BZ616" s="83"/>
      <c r="CA616" s="83"/>
      <c r="CB616" s="83"/>
      <c r="CC616" s="83"/>
      <c r="CD616" s="83"/>
      <c r="CE616" s="83"/>
      <c r="CF616" s="90"/>
      <c r="CG616" s="109"/>
      <c r="CH616" s="83"/>
      <c r="CI616" s="83"/>
      <c r="CJ616" s="83"/>
      <c r="CK616" s="205"/>
      <c r="CL616" s="79" t="b">
        <f t="shared" si="78"/>
        <v>1</v>
      </c>
    </row>
    <row r="617" spans="1:90" s="237" customFormat="1" ht="11.25" customHeight="1">
      <c r="A617" s="289" t="s">
        <v>334</v>
      </c>
      <c r="B617" s="284" t="s">
        <v>330</v>
      </c>
      <c r="C617" s="184">
        <v>6</v>
      </c>
      <c r="D617" s="229" t="s">
        <v>94</v>
      </c>
      <c r="E617" s="355" t="s">
        <v>306</v>
      </c>
      <c r="F617" s="90">
        <v>25</v>
      </c>
      <c r="G617" s="90" t="s">
        <v>54</v>
      </c>
      <c r="H617" s="90"/>
      <c r="I617" s="90"/>
      <c r="J617" s="90">
        <v>8</v>
      </c>
      <c r="K617" s="90">
        <v>8</v>
      </c>
      <c r="L617" s="90"/>
      <c r="M617" s="90"/>
      <c r="N617" s="95"/>
      <c r="O617" s="91"/>
      <c r="P617" s="92"/>
      <c r="Q617" s="91"/>
      <c r="R617" s="91"/>
      <c r="S617" s="91"/>
      <c r="T617" s="91"/>
      <c r="U617" s="91"/>
      <c r="V617" s="91"/>
      <c r="W617" s="91"/>
      <c r="X617" s="91"/>
      <c r="Y617" s="91">
        <f t="shared" si="86"/>
        <v>7.5</v>
      </c>
      <c r="Z617" s="91"/>
      <c r="AA617" s="91"/>
      <c r="AB617" s="91"/>
      <c r="AC617" s="91"/>
      <c r="AD617" s="91"/>
      <c r="AE617" s="133"/>
      <c r="AF617" s="271">
        <f t="shared" si="85"/>
        <v>15.5</v>
      </c>
      <c r="AG617" s="135"/>
      <c r="AH617" s="109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  <c r="BA617" s="83"/>
      <c r="BB617" s="83"/>
      <c r="BC617" s="83">
        <v>15.5</v>
      </c>
      <c r="BD617" s="83"/>
      <c r="BE617" s="83"/>
      <c r="BF617" s="109"/>
      <c r="BG617" s="83"/>
      <c r="BH617" s="109"/>
      <c r="BI617" s="83"/>
      <c r="BJ617" s="83"/>
      <c r="BK617" s="83"/>
      <c r="BL617" s="83"/>
      <c r="BM617" s="83"/>
      <c r="BN617" s="90"/>
      <c r="BO617" s="83"/>
      <c r="BP617" s="83"/>
      <c r="BQ617" s="83"/>
      <c r="BR617" s="83"/>
      <c r="BS617" s="83"/>
      <c r="BT617" s="83"/>
      <c r="BU617" s="83"/>
      <c r="BV617" s="83"/>
      <c r="BW617" s="83"/>
      <c r="BX617" s="83"/>
      <c r="BY617" s="83"/>
      <c r="BZ617" s="83"/>
      <c r="CA617" s="83"/>
      <c r="CB617" s="83"/>
      <c r="CC617" s="83"/>
      <c r="CD617" s="83"/>
      <c r="CE617" s="83"/>
      <c r="CF617" s="90"/>
      <c r="CG617" s="109"/>
      <c r="CH617" s="83"/>
      <c r="CI617" s="83"/>
      <c r="CJ617" s="83"/>
      <c r="CK617" s="205"/>
      <c r="CL617" s="79" t="b">
        <f t="shared" si="78"/>
        <v>1</v>
      </c>
    </row>
    <row r="618" spans="1:90" s="237" customFormat="1" ht="11.25" customHeight="1">
      <c r="A618" s="289" t="s">
        <v>334</v>
      </c>
      <c r="B618" s="284" t="s">
        <v>330</v>
      </c>
      <c r="C618" s="184">
        <v>7</v>
      </c>
      <c r="D618" s="229" t="s">
        <v>235</v>
      </c>
      <c r="E618" s="355" t="s">
        <v>306</v>
      </c>
      <c r="F618" s="90">
        <v>25</v>
      </c>
      <c r="G618" s="90" t="s">
        <v>54</v>
      </c>
      <c r="H618" s="90"/>
      <c r="I618" s="90"/>
      <c r="J618" s="90">
        <v>20</v>
      </c>
      <c r="K618" s="90">
        <v>20</v>
      </c>
      <c r="L618" s="90"/>
      <c r="M618" s="90"/>
      <c r="N618" s="95"/>
      <c r="O618" s="91"/>
      <c r="P618" s="92"/>
      <c r="Q618" s="91"/>
      <c r="R618" s="91"/>
      <c r="S618" s="91"/>
      <c r="T618" s="91"/>
      <c r="U618" s="91"/>
      <c r="V618" s="91"/>
      <c r="W618" s="91"/>
      <c r="X618" s="91"/>
      <c r="Y618" s="91">
        <f t="shared" si="86"/>
        <v>7.5</v>
      </c>
      <c r="Z618" s="91"/>
      <c r="AA618" s="91"/>
      <c r="AB618" s="91"/>
      <c r="AC618" s="91"/>
      <c r="AD618" s="91"/>
      <c r="AE618" s="133"/>
      <c r="AF618" s="271">
        <f t="shared" si="85"/>
        <v>27.5</v>
      </c>
      <c r="AG618" s="135"/>
      <c r="AH618" s="109"/>
      <c r="AI618" s="60">
        <f>AF618</f>
        <v>27.5</v>
      </c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  <c r="BA618" s="83"/>
      <c r="BB618" s="83"/>
      <c r="BC618" s="83"/>
      <c r="BD618" s="83"/>
      <c r="BE618" s="83"/>
      <c r="BF618" s="109"/>
      <c r="BG618" s="83"/>
      <c r="BH618" s="109"/>
      <c r="BI618" s="83"/>
      <c r="BJ618" s="83"/>
      <c r="BK618" s="83"/>
      <c r="BL618" s="83"/>
      <c r="BM618" s="83"/>
      <c r="BN618" s="90"/>
      <c r="BO618" s="83"/>
      <c r="BP618" s="83"/>
      <c r="BQ618" s="83"/>
      <c r="BR618" s="83"/>
      <c r="BS618" s="83"/>
      <c r="BT618" s="83"/>
      <c r="BU618" s="83"/>
      <c r="BV618" s="83"/>
      <c r="BW618" s="83"/>
      <c r="BX618" s="83"/>
      <c r="BY618" s="83"/>
      <c r="BZ618" s="83"/>
      <c r="CA618" s="83"/>
      <c r="CB618" s="83"/>
      <c r="CC618" s="83"/>
      <c r="CD618" s="83"/>
      <c r="CE618" s="83"/>
      <c r="CF618" s="90"/>
      <c r="CG618" s="109"/>
      <c r="CH618" s="83"/>
      <c r="CI618" s="83"/>
      <c r="CJ618" s="83"/>
      <c r="CK618" s="205"/>
      <c r="CL618" s="79" t="b">
        <f t="shared" si="78"/>
        <v>1</v>
      </c>
    </row>
    <row r="619" spans="1:90" s="237" customFormat="1" ht="12" customHeight="1" thickBot="1">
      <c r="A619" s="289" t="s">
        <v>334</v>
      </c>
      <c r="B619" s="284" t="s">
        <v>330</v>
      </c>
      <c r="C619" s="184">
        <v>8</v>
      </c>
      <c r="D619" s="230" t="s">
        <v>93</v>
      </c>
      <c r="E619" s="355" t="s">
        <v>306</v>
      </c>
      <c r="F619" s="90">
        <v>25</v>
      </c>
      <c r="G619" s="90" t="s">
        <v>54</v>
      </c>
      <c r="H619" s="90"/>
      <c r="I619" s="90"/>
      <c r="J619" s="90"/>
      <c r="K619" s="90"/>
      <c r="L619" s="90"/>
      <c r="M619" s="90"/>
      <c r="N619" s="95"/>
      <c r="O619" s="91"/>
      <c r="P619" s="92"/>
      <c r="Q619" s="91"/>
      <c r="R619" s="91"/>
      <c r="S619" s="91"/>
      <c r="T619" s="91"/>
      <c r="U619" s="92">
        <v>8</v>
      </c>
      <c r="V619" s="92"/>
      <c r="W619" s="92"/>
      <c r="X619" s="92"/>
      <c r="Y619" s="92"/>
      <c r="Z619" s="91"/>
      <c r="AA619" s="91"/>
      <c r="AB619" s="91"/>
      <c r="AC619" s="91"/>
      <c r="AD619" s="91"/>
      <c r="AE619" s="133"/>
      <c r="AF619" s="271">
        <f t="shared" si="85"/>
        <v>8</v>
      </c>
      <c r="AG619" s="135"/>
      <c r="AH619" s="109"/>
      <c r="AI619" s="83">
        <v>8</v>
      </c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  <c r="BA619" s="83"/>
      <c r="BB619" s="83"/>
      <c r="BC619" s="83"/>
      <c r="BD619" s="83"/>
      <c r="BE619" s="83"/>
      <c r="BF619" s="109"/>
      <c r="BG619" s="83"/>
      <c r="BH619" s="83"/>
      <c r="BI619" s="83"/>
      <c r="BJ619" s="83"/>
      <c r="BK619" s="83"/>
      <c r="BL619" s="83"/>
      <c r="BM619" s="83"/>
      <c r="BN619" s="157"/>
      <c r="BO619" s="83"/>
      <c r="BP619" s="83"/>
      <c r="BQ619" s="83"/>
      <c r="BR619" s="83"/>
      <c r="BS619" s="83"/>
      <c r="BT619" s="83"/>
      <c r="BU619" s="83"/>
      <c r="BV619" s="83"/>
      <c r="BW619" s="83"/>
      <c r="BX619" s="83"/>
      <c r="BY619" s="83"/>
      <c r="BZ619" s="83"/>
      <c r="CA619" s="83"/>
      <c r="CB619" s="83"/>
      <c r="CC619" s="83"/>
      <c r="CD619" s="83"/>
      <c r="CE619" s="83"/>
      <c r="CF619" s="90"/>
      <c r="CG619" s="109"/>
      <c r="CH619" s="83"/>
      <c r="CI619" s="83"/>
      <c r="CJ619" s="83"/>
      <c r="CK619" s="205"/>
      <c r="CL619" s="79" t="b">
        <f t="shared" si="78"/>
        <v>1</v>
      </c>
    </row>
    <row r="620" spans="1:90" s="238" customFormat="1" ht="9.75" customHeight="1">
      <c r="A620" s="289" t="s">
        <v>334</v>
      </c>
      <c r="B620" s="284" t="s">
        <v>330</v>
      </c>
      <c r="C620" s="236"/>
      <c r="D620" s="221"/>
      <c r="E620" s="359" t="s">
        <v>307</v>
      </c>
      <c r="F620" s="281"/>
      <c r="G620" s="281"/>
      <c r="H620" s="281"/>
      <c r="I620" s="281"/>
      <c r="J620" s="281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39"/>
      <c r="AF620" s="145"/>
      <c r="AG620" s="143"/>
      <c r="AH620" s="118"/>
      <c r="AI620" s="118"/>
      <c r="AJ620" s="118"/>
      <c r="AK620" s="118"/>
      <c r="AL620" s="118"/>
      <c r="AM620" s="118"/>
      <c r="AN620" s="118"/>
      <c r="AO620" s="118"/>
      <c r="AP620" s="118"/>
      <c r="AQ620" s="118"/>
      <c r="AR620" s="118"/>
      <c r="AS620" s="118"/>
      <c r="AT620" s="118"/>
      <c r="AU620" s="118"/>
      <c r="AV620" s="118"/>
      <c r="AW620" s="118"/>
      <c r="AX620" s="118"/>
      <c r="AY620" s="118"/>
      <c r="AZ620" s="118"/>
      <c r="BA620" s="143"/>
      <c r="BB620" s="143"/>
      <c r="BC620" s="143"/>
      <c r="BD620" s="143"/>
      <c r="BE620" s="118"/>
      <c r="BF620" s="118"/>
      <c r="BG620" s="118"/>
      <c r="BH620" s="118"/>
      <c r="BI620" s="118"/>
      <c r="BJ620" s="118"/>
      <c r="BK620" s="118"/>
      <c r="BL620" s="118"/>
      <c r="BM620" s="118"/>
      <c r="BN620" s="118"/>
      <c r="BO620" s="118"/>
      <c r="BP620" s="118"/>
      <c r="BQ620" s="118"/>
      <c r="BR620" s="118"/>
      <c r="BS620" s="118"/>
      <c r="BT620" s="118"/>
      <c r="BU620" s="118"/>
      <c r="BV620" s="118"/>
      <c r="BW620" s="118"/>
      <c r="BX620" s="118"/>
      <c r="BY620" s="118"/>
      <c r="BZ620" s="118"/>
      <c r="CA620" s="118"/>
      <c r="CB620" s="118"/>
      <c r="CC620" s="118"/>
      <c r="CD620" s="118"/>
      <c r="CE620" s="118"/>
      <c r="CF620" s="118"/>
      <c r="CG620" s="118"/>
      <c r="CH620" s="118"/>
      <c r="CI620" s="118"/>
      <c r="CJ620" s="118"/>
      <c r="CK620" s="241"/>
      <c r="CL620" s="79" t="b">
        <f t="shared" si="78"/>
        <v>1</v>
      </c>
    </row>
    <row r="621" spans="1:90" s="237" customFormat="1" ht="11.25" customHeight="1">
      <c r="A621" s="289" t="s">
        <v>334</v>
      </c>
      <c r="B621" s="284" t="s">
        <v>330</v>
      </c>
      <c r="C621" s="184">
        <v>1</v>
      </c>
      <c r="D621" s="230" t="s">
        <v>358</v>
      </c>
      <c r="E621" s="355" t="s">
        <v>307</v>
      </c>
      <c r="F621" s="90">
        <v>32</v>
      </c>
      <c r="G621" s="90" t="s">
        <v>41</v>
      </c>
      <c r="H621" s="90"/>
      <c r="I621" s="90"/>
      <c r="J621" s="90">
        <v>12</v>
      </c>
      <c r="K621" s="90">
        <v>12</v>
      </c>
      <c r="L621" s="90"/>
      <c r="M621" s="158"/>
      <c r="N621" s="95"/>
      <c r="O621" s="91"/>
      <c r="P621" s="92"/>
      <c r="Q621" s="91"/>
      <c r="R621" s="91"/>
      <c r="S621" s="91"/>
      <c r="T621" s="91"/>
      <c r="U621" s="91"/>
      <c r="V621" s="91"/>
      <c r="W621" s="91"/>
      <c r="X621" s="91"/>
      <c r="Y621" s="91">
        <f aca="true" t="shared" si="87" ref="Y621:Y626">F621*0.3</f>
        <v>9.6</v>
      </c>
      <c r="Z621" s="91"/>
      <c r="AA621" s="91"/>
      <c r="AB621" s="91"/>
      <c r="AC621" s="91"/>
      <c r="AD621" s="91"/>
      <c r="AE621" s="133"/>
      <c r="AF621" s="271">
        <f aca="true" t="shared" si="88" ref="AF621:AF628">I621+K621+M621+O621+P621+Q621+R621+S621+T621+U621+V621+W621+X621+Y621+Z621+AA621+AB621+AC621+AD621+AE621</f>
        <v>21.6</v>
      </c>
      <c r="AG621" s="135"/>
      <c r="AH621" s="109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  <c r="BA621" s="83"/>
      <c r="BB621" s="83"/>
      <c r="BC621" s="83"/>
      <c r="BD621" s="83"/>
      <c r="BE621" s="83"/>
      <c r="BF621" s="109"/>
      <c r="BG621" s="83"/>
      <c r="BH621" s="109"/>
      <c r="BI621" s="83"/>
      <c r="BJ621" s="83"/>
      <c r="BK621" s="83"/>
      <c r="BL621" s="83"/>
      <c r="BM621" s="83"/>
      <c r="BN621" s="90"/>
      <c r="BO621" s="83"/>
      <c r="BP621" s="83"/>
      <c r="BQ621" s="83"/>
      <c r="BR621" s="83"/>
      <c r="BS621" s="83">
        <v>21.6</v>
      </c>
      <c r="BT621" s="83"/>
      <c r="BU621" s="83"/>
      <c r="BV621" s="83"/>
      <c r="BW621" s="83"/>
      <c r="BX621" s="83"/>
      <c r="BY621" s="83"/>
      <c r="BZ621" s="83"/>
      <c r="CA621" s="83"/>
      <c r="CB621" s="83"/>
      <c r="CC621" s="83"/>
      <c r="CD621" s="83"/>
      <c r="CE621" s="83"/>
      <c r="CF621" s="90"/>
      <c r="CG621" s="109"/>
      <c r="CH621" s="83"/>
      <c r="CI621" s="83"/>
      <c r="CJ621" s="83"/>
      <c r="CK621" s="205"/>
      <c r="CL621" s="79" t="b">
        <f t="shared" si="78"/>
        <v>1</v>
      </c>
    </row>
    <row r="622" spans="1:90" s="237" customFormat="1" ht="11.25" customHeight="1">
      <c r="A622" s="289" t="s">
        <v>334</v>
      </c>
      <c r="B622" s="284" t="s">
        <v>330</v>
      </c>
      <c r="C622" s="184">
        <v>2</v>
      </c>
      <c r="D622" s="230" t="s">
        <v>180</v>
      </c>
      <c r="E622" s="355" t="s">
        <v>307</v>
      </c>
      <c r="F622" s="90">
        <v>32</v>
      </c>
      <c r="G622" s="90" t="s">
        <v>41</v>
      </c>
      <c r="H622" s="90"/>
      <c r="I622" s="90"/>
      <c r="J622" s="90">
        <v>12</v>
      </c>
      <c r="K622" s="90">
        <v>12</v>
      </c>
      <c r="L622" s="90"/>
      <c r="M622" s="158"/>
      <c r="N622" s="95"/>
      <c r="O622" s="91"/>
      <c r="P622" s="92"/>
      <c r="Q622" s="91"/>
      <c r="R622" s="91"/>
      <c r="S622" s="91"/>
      <c r="T622" s="91"/>
      <c r="U622" s="91"/>
      <c r="V622" s="91"/>
      <c r="W622" s="91"/>
      <c r="X622" s="91"/>
      <c r="Y622" s="91">
        <f>F622*0.3</f>
        <v>9.6</v>
      </c>
      <c r="Z622" s="91"/>
      <c r="AA622" s="91"/>
      <c r="AB622" s="91"/>
      <c r="AC622" s="91"/>
      <c r="AD622" s="91"/>
      <c r="AE622" s="133"/>
      <c r="AF622" s="271">
        <f t="shared" si="88"/>
        <v>21.6</v>
      </c>
      <c r="AG622" s="135"/>
      <c r="AH622" s="109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AY622" s="83"/>
      <c r="AZ622" s="83"/>
      <c r="BA622" s="83"/>
      <c r="BB622" s="83"/>
      <c r="BC622" s="83"/>
      <c r="BD622" s="83"/>
      <c r="BE622" s="83"/>
      <c r="BF622" s="109"/>
      <c r="BG622" s="83"/>
      <c r="BH622" s="109"/>
      <c r="BI622" s="83"/>
      <c r="BJ622" s="83"/>
      <c r="BK622" s="83"/>
      <c r="BL622" s="83">
        <v>21.6</v>
      </c>
      <c r="BM622" s="83"/>
      <c r="BN622" s="90"/>
      <c r="BO622" s="83"/>
      <c r="BP622" s="83"/>
      <c r="BQ622" s="83"/>
      <c r="BR622" s="83"/>
      <c r="BS622" s="83"/>
      <c r="BT622" s="83"/>
      <c r="BU622" s="83"/>
      <c r="BV622" s="83"/>
      <c r="BW622" s="83"/>
      <c r="BX622" s="83"/>
      <c r="BY622" s="83"/>
      <c r="BZ622" s="83"/>
      <c r="CA622" s="83"/>
      <c r="CB622" s="83"/>
      <c r="CC622" s="83"/>
      <c r="CD622" s="83"/>
      <c r="CE622" s="83"/>
      <c r="CF622" s="90"/>
      <c r="CG622" s="109"/>
      <c r="CH622" s="83"/>
      <c r="CI622" s="83"/>
      <c r="CJ622" s="83"/>
      <c r="CK622" s="205"/>
      <c r="CL622" s="79" t="b">
        <f t="shared" si="78"/>
        <v>1</v>
      </c>
    </row>
    <row r="623" spans="1:90" s="237" customFormat="1" ht="11.25" customHeight="1">
      <c r="A623" s="289" t="s">
        <v>334</v>
      </c>
      <c r="B623" s="284" t="s">
        <v>330</v>
      </c>
      <c r="C623" s="184">
        <v>3</v>
      </c>
      <c r="D623" s="230" t="s">
        <v>162</v>
      </c>
      <c r="E623" s="355" t="s">
        <v>307</v>
      </c>
      <c r="F623" s="90">
        <v>32</v>
      </c>
      <c r="G623" s="90" t="s">
        <v>41</v>
      </c>
      <c r="H623" s="90"/>
      <c r="I623" s="90"/>
      <c r="J623" s="90">
        <v>8</v>
      </c>
      <c r="K623" s="90">
        <v>8</v>
      </c>
      <c r="L623" s="90"/>
      <c r="M623" s="158"/>
      <c r="N623" s="95"/>
      <c r="O623" s="91"/>
      <c r="P623" s="92"/>
      <c r="Q623" s="91"/>
      <c r="R623" s="91"/>
      <c r="S623" s="91"/>
      <c r="T623" s="91"/>
      <c r="U623" s="91"/>
      <c r="V623" s="91"/>
      <c r="W623" s="91"/>
      <c r="X623" s="91"/>
      <c r="Y623" s="91">
        <f>F623*0.3</f>
        <v>9.6</v>
      </c>
      <c r="Z623" s="91"/>
      <c r="AA623" s="91"/>
      <c r="AB623" s="91"/>
      <c r="AC623" s="91"/>
      <c r="AD623" s="91"/>
      <c r="AE623" s="133"/>
      <c r="AF623" s="271">
        <f t="shared" si="88"/>
        <v>17.6</v>
      </c>
      <c r="AG623" s="135"/>
      <c r="AH623" s="109"/>
      <c r="AI623" s="60">
        <f>AF623</f>
        <v>17.6</v>
      </c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/>
      <c r="AV623" s="83"/>
      <c r="AW623" s="83"/>
      <c r="AX623" s="83"/>
      <c r="AY623" s="83"/>
      <c r="AZ623" s="83"/>
      <c r="BA623" s="83"/>
      <c r="BB623" s="83"/>
      <c r="BC623" s="83"/>
      <c r="BD623" s="83"/>
      <c r="BE623" s="83"/>
      <c r="BF623" s="109"/>
      <c r="BG623" s="83"/>
      <c r="BH623" s="109"/>
      <c r="BI623" s="83"/>
      <c r="BJ623" s="83"/>
      <c r="BK623" s="83"/>
      <c r="BL623" s="83"/>
      <c r="BM623" s="83"/>
      <c r="BN623" s="90"/>
      <c r="BO623" s="83"/>
      <c r="BP623" s="83"/>
      <c r="BQ623" s="83"/>
      <c r="BR623" s="83"/>
      <c r="BS623" s="83"/>
      <c r="BT623" s="83"/>
      <c r="BU623" s="83"/>
      <c r="BV623" s="83"/>
      <c r="BW623" s="83"/>
      <c r="BX623" s="83"/>
      <c r="BY623" s="83"/>
      <c r="BZ623" s="83"/>
      <c r="CA623" s="83"/>
      <c r="CB623" s="83"/>
      <c r="CC623" s="83"/>
      <c r="CD623" s="83"/>
      <c r="CE623" s="83"/>
      <c r="CF623" s="90"/>
      <c r="CG623" s="109"/>
      <c r="CH623" s="83"/>
      <c r="CI623" s="83"/>
      <c r="CJ623" s="83"/>
      <c r="CK623" s="205"/>
      <c r="CL623" s="79" t="b">
        <f t="shared" si="78"/>
        <v>1</v>
      </c>
    </row>
    <row r="624" spans="1:90" s="237" customFormat="1" ht="11.25" customHeight="1">
      <c r="A624" s="289" t="s">
        <v>334</v>
      </c>
      <c r="B624" s="284" t="s">
        <v>330</v>
      </c>
      <c r="C624" s="184">
        <v>4</v>
      </c>
      <c r="D624" s="230" t="s">
        <v>308</v>
      </c>
      <c r="E624" s="355" t="s">
        <v>307</v>
      </c>
      <c r="F624" s="90">
        <v>32</v>
      </c>
      <c r="G624" s="90" t="s">
        <v>41</v>
      </c>
      <c r="H624" s="90"/>
      <c r="I624" s="90"/>
      <c r="J624" s="90">
        <v>16</v>
      </c>
      <c r="K624" s="90">
        <v>16</v>
      </c>
      <c r="L624" s="90"/>
      <c r="M624" s="158"/>
      <c r="N624" s="95"/>
      <c r="O624" s="91"/>
      <c r="P624" s="92"/>
      <c r="Q624" s="91"/>
      <c r="R624" s="91"/>
      <c r="S624" s="91"/>
      <c r="T624" s="91"/>
      <c r="U624" s="91"/>
      <c r="V624" s="91"/>
      <c r="W624" s="91"/>
      <c r="X624" s="91"/>
      <c r="Y624" s="91">
        <f t="shared" si="87"/>
        <v>9.6</v>
      </c>
      <c r="Z624" s="91"/>
      <c r="AA624" s="91"/>
      <c r="AB624" s="91"/>
      <c r="AC624" s="91"/>
      <c r="AD624" s="91"/>
      <c r="AE624" s="133"/>
      <c r="AF624" s="271">
        <f t="shared" si="88"/>
        <v>25.6</v>
      </c>
      <c r="AG624" s="135"/>
      <c r="AH624" s="109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83"/>
      <c r="AT624" s="83"/>
      <c r="AU624" s="83"/>
      <c r="AV624" s="83"/>
      <c r="AW624" s="83"/>
      <c r="AX624" s="83"/>
      <c r="AY624" s="83"/>
      <c r="AZ624" s="83"/>
      <c r="BA624" s="83"/>
      <c r="BB624" s="83"/>
      <c r="BC624" s="83"/>
      <c r="BD624" s="83"/>
      <c r="BE624" s="83"/>
      <c r="BF624" s="109"/>
      <c r="BG624" s="83"/>
      <c r="BH624" s="109"/>
      <c r="BI624" s="83"/>
      <c r="BJ624" s="83"/>
      <c r="BK624" s="83"/>
      <c r="BL624" s="83"/>
      <c r="BM624" s="83"/>
      <c r="BN624" s="83">
        <f>AF624</f>
        <v>25.6</v>
      </c>
      <c r="BO624" s="83"/>
      <c r="BP624" s="83"/>
      <c r="BQ624" s="83"/>
      <c r="BR624" s="83"/>
      <c r="BS624" s="83"/>
      <c r="BT624" s="83"/>
      <c r="BU624" s="83"/>
      <c r="BV624" s="83"/>
      <c r="BW624" s="83"/>
      <c r="BX624" s="83"/>
      <c r="BY624" s="83"/>
      <c r="BZ624" s="83"/>
      <c r="CA624" s="83"/>
      <c r="CB624" s="83"/>
      <c r="CC624" s="83"/>
      <c r="CD624" s="83"/>
      <c r="CE624" s="83"/>
      <c r="CF624" s="91"/>
      <c r="CG624" s="109"/>
      <c r="CH624" s="83"/>
      <c r="CI624" s="83"/>
      <c r="CJ624" s="83"/>
      <c r="CK624" s="205"/>
      <c r="CL624" s="79" t="b">
        <f t="shared" si="78"/>
        <v>1</v>
      </c>
    </row>
    <row r="625" spans="1:90" s="237" customFormat="1" ht="11.25" customHeight="1">
      <c r="A625" s="289" t="s">
        <v>334</v>
      </c>
      <c r="B625" s="284" t="s">
        <v>330</v>
      </c>
      <c r="C625" s="184">
        <v>5</v>
      </c>
      <c r="D625" s="230" t="s">
        <v>364</v>
      </c>
      <c r="E625" s="355" t="s">
        <v>307</v>
      </c>
      <c r="F625" s="90">
        <v>32</v>
      </c>
      <c r="G625" s="90" t="s">
        <v>41</v>
      </c>
      <c r="H625" s="90"/>
      <c r="I625" s="90"/>
      <c r="J625" s="90">
        <v>12</v>
      </c>
      <c r="K625" s="90">
        <v>12</v>
      </c>
      <c r="L625" s="90"/>
      <c r="M625" s="158"/>
      <c r="N625" s="95"/>
      <c r="O625" s="91"/>
      <c r="P625" s="92"/>
      <c r="Q625" s="91"/>
      <c r="R625" s="91"/>
      <c r="S625" s="91"/>
      <c r="T625" s="91"/>
      <c r="U625" s="91"/>
      <c r="V625" s="91"/>
      <c r="W625" s="91"/>
      <c r="X625" s="91"/>
      <c r="Y625" s="91">
        <f t="shared" si="87"/>
        <v>9.6</v>
      </c>
      <c r="Z625" s="91"/>
      <c r="AA625" s="91"/>
      <c r="AB625" s="91"/>
      <c r="AC625" s="91"/>
      <c r="AD625" s="91"/>
      <c r="AE625" s="133"/>
      <c r="AF625" s="271">
        <f t="shared" si="88"/>
        <v>21.6</v>
      </c>
      <c r="AG625" s="135"/>
      <c r="AH625" s="109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/>
      <c r="AV625" s="83"/>
      <c r="AW625" s="83"/>
      <c r="AX625" s="83"/>
      <c r="AY625" s="83"/>
      <c r="AZ625" s="83"/>
      <c r="BA625" s="83"/>
      <c r="BB625" s="83"/>
      <c r="BC625" s="83"/>
      <c r="BD625" s="83"/>
      <c r="BE625" s="83"/>
      <c r="BF625" s="109"/>
      <c r="BG625" s="83"/>
      <c r="BH625" s="109"/>
      <c r="BI625" s="83"/>
      <c r="BJ625" s="83"/>
      <c r="BK625" s="83"/>
      <c r="BL625" s="83"/>
      <c r="BM625" s="60">
        <f>AF625</f>
        <v>21.6</v>
      </c>
      <c r="BN625" s="90"/>
      <c r="BO625" s="83"/>
      <c r="BP625" s="83"/>
      <c r="BQ625" s="83"/>
      <c r="BR625" s="83"/>
      <c r="BS625" s="83"/>
      <c r="BT625" s="83"/>
      <c r="BU625" s="83"/>
      <c r="BV625" s="83"/>
      <c r="BW625" s="83"/>
      <c r="BX625" s="83"/>
      <c r="BY625" s="83"/>
      <c r="BZ625" s="83"/>
      <c r="CA625" s="83"/>
      <c r="CB625" s="83"/>
      <c r="CC625" s="83"/>
      <c r="CD625" s="83"/>
      <c r="CE625" s="83"/>
      <c r="CF625" s="90"/>
      <c r="CG625" s="109"/>
      <c r="CH625" s="83"/>
      <c r="CI625" s="83"/>
      <c r="CJ625" s="83"/>
      <c r="CK625" s="205"/>
      <c r="CL625" s="79" t="b">
        <f t="shared" si="78"/>
        <v>1</v>
      </c>
    </row>
    <row r="626" spans="1:90" s="237" customFormat="1" ht="11.25" customHeight="1">
      <c r="A626" s="289" t="s">
        <v>334</v>
      </c>
      <c r="B626" s="284" t="s">
        <v>330</v>
      </c>
      <c r="C626" s="184">
        <v>6</v>
      </c>
      <c r="D626" s="230" t="s">
        <v>169</v>
      </c>
      <c r="E626" s="355" t="s">
        <v>307</v>
      </c>
      <c r="F626" s="90">
        <v>32</v>
      </c>
      <c r="G626" s="90" t="s">
        <v>41</v>
      </c>
      <c r="H626" s="90"/>
      <c r="I626" s="90"/>
      <c r="J626" s="90">
        <v>10</v>
      </c>
      <c r="K626" s="90">
        <v>10</v>
      </c>
      <c r="L626" s="90"/>
      <c r="M626" s="158"/>
      <c r="N626" s="95"/>
      <c r="O626" s="91"/>
      <c r="P626" s="92"/>
      <c r="Q626" s="91"/>
      <c r="R626" s="91"/>
      <c r="S626" s="91"/>
      <c r="T626" s="91"/>
      <c r="U626" s="91"/>
      <c r="V626" s="91"/>
      <c r="W626" s="91"/>
      <c r="X626" s="91"/>
      <c r="Y626" s="91">
        <f t="shared" si="87"/>
        <v>9.6</v>
      </c>
      <c r="Z626" s="91"/>
      <c r="AA626" s="91"/>
      <c r="AB626" s="91"/>
      <c r="AC626" s="91"/>
      <c r="AD626" s="91"/>
      <c r="AE626" s="133"/>
      <c r="AF626" s="271">
        <f t="shared" si="88"/>
        <v>19.6</v>
      </c>
      <c r="AG626" s="135"/>
      <c r="AH626" s="109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/>
      <c r="AU626" s="83"/>
      <c r="AV626" s="83"/>
      <c r="AW626" s="83"/>
      <c r="AX626" s="83"/>
      <c r="AY626" s="83"/>
      <c r="AZ626" s="83"/>
      <c r="BA626" s="83"/>
      <c r="BB626" s="83"/>
      <c r="BC626" s="83"/>
      <c r="BD626" s="83"/>
      <c r="BE626" s="83"/>
      <c r="BF626" s="109"/>
      <c r="BG626" s="83"/>
      <c r="BH626" s="109"/>
      <c r="BI626" s="83"/>
      <c r="BJ626" s="83"/>
      <c r="BK626" s="83"/>
      <c r="BL626" s="83">
        <v>19.6</v>
      </c>
      <c r="BM626" s="83"/>
      <c r="BN626" s="90"/>
      <c r="BO626" s="83"/>
      <c r="BP626" s="83"/>
      <c r="BQ626" s="83"/>
      <c r="BR626" s="83"/>
      <c r="BS626" s="83"/>
      <c r="BT626" s="83"/>
      <c r="BU626" s="83"/>
      <c r="BV626" s="83"/>
      <c r="BW626" s="83"/>
      <c r="BX626" s="83"/>
      <c r="BY626" s="83"/>
      <c r="BZ626" s="83"/>
      <c r="CA626" s="83"/>
      <c r="CB626" s="83"/>
      <c r="CC626" s="83"/>
      <c r="CD626" s="83"/>
      <c r="CE626" s="83"/>
      <c r="CF626" s="90"/>
      <c r="CG626" s="109"/>
      <c r="CH626" s="83"/>
      <c r="CI626" s="83"/>
      <c r="CJ626" s="83"/>
      <c r="CK626" s="205"/>
      <c r="CL626" s="79" t="b">
        <f t="shared" si="78"/>
        <v>1</v>
      </c>
    </row>
    <row r="627" spans="1:90" s="237" customFormat="1" ht="11.25" customHeight="1">
      <c r="A627" s="289" t="s">
        <v>334</v>
      </c>
      <c r="B627" s="284" t="s">
        <v>330</v>
      </c>
      <c r="C627" s="184">
        <v>7</v>
      </c>
      <c r="D627" s="230" t="s">
        <v>170</v>
      </c>
      <c r="E627" s="355" t="s">
        <v>307</v>
      </c>
      <c r="F627" s="90">
        <v>32</v>
      </c>
      <c r="G627" s="90" t="s">
        <v>41</v>
      </c>
      <c r="H627" s="90"/>
      <c r="I627" s="90"/>
      <c r="J627" s="90">
        <v>12</v>
      </c>
      <c r="K627" s="90">
        <v>12</v>
      </c>
      <c r="L627" s="90"/>
      <c r="M627" s="158"/>
      <c r="N627" s="95"/>
      <c r="O627" s="91"/>
      <c r="P627" s="92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133"/>
      <c r="AF627" s="271">
        <f t="shared" si="88"/>
        <v>12</v>
      </c>
      <c r="AG627" s="135"/>
      <c r="AH627" s="109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AY627" s="83"/>
      <c r="AZ627" s="83"/>
      <c r="BA627" s="83"/>
      <c r="BB627" s="83"/>
      <c r="BC627" s="83"/>
      <c r="BD627" s="83"/>
      <c r="BE627" s="83"/>
      <c r="BF627" s="109"/>
      <c r="BG627" s="83"/>
      <c r="BH627" s="109"/>
      <c r="BI627" s="83"/>
      <c r="BJ627" s="83"/>
      <c r="BK627" s="83"/>
      <c r="BL627" s="83"/>
      <c r="BM627" s="83"/>
      <c r="BN627" s="90"/>
      <c r="BO627" s="83"/>
      <c r="BP627" s="83"/>
      <c r="BQ627" s="83"/>
      <c r="BR627" s="83"/>
      <c r="BS627" s="83"/>
      <c r="BT627" s="83"/>
      <c r="BU627" s="83"/>
      <c r="BV627" s="83"/>
      <c r="BW627" s="83"/>
      <c r="BX627" s="83"/>
      <c r="BY627" s="83"/>
      <c r="BZ627" s="83"/>
      <c r="CA627" s="83"/>
      <c r="CB627" s="83"/>
      <c r="CC627" s="83"/>
      <c r="CD627" s="83"/>
      <c r="CE627" s="83"/>
      <c r="CF627" s="91">
        <f>AF627</f>
        <v>12</v>
      </c>
      <c r="CG627" s="109"/>
      <c r="CH627" s="83"/>
      <c r="CI627" s="83"/>
      <c r="CJ627" s="83"/>
      <c r="CK627" s="205"/>
      <c r="CL627" s="79" t="b">
        <f t="shared" si="78"/>
        <v>1</v>
      </c>
    </row>
    <row r="628" spans="1:90" s="237" customFormat="1" ht="12" customHeight="1" thickBot="1">
      <c r="A628" s="289" t="s">
        <v>334</v>
      </c>
      <c r="B628" s="284" t="s">
        <v>330</v>
      </c>
      <c r="C628" s="184">
        <v>8</v>
      </c>
      <c r="D628" s="230" t="s">
        <v>171</v>
      </c>
      <c r="E628" s="355" t="s">
        <v>307</v>
      </c>
      <c r="F628" s="90">
        <v>32</v>
      </c>
      <c r="G628" s="90" t="s">
        <v>41</v>
      </c>
      <c r="H628" s="90"/>
      <c r="I628" s="90"/>
      <c r="J628" s="90"/>
      <c r="K628" s="90"/>
      <c r="L628" s="90"/>
      <c r="M628" s="158"/>
      <c r="N628" s="95"/>
      <c r="O628" s="91"/>
      <c r="P628" s="92"/>
      <c r="Q628" s="91"/>
      <c r="R628" s="91"/>
      <c r="S628" s="91"/>
      <c r="T628" s="91"/>
      <c r="U628" s="92"/>
      <c r="V628" s="92">
        <v>10</v>
      </c>
      <c r="W628" s="92"/>
      <c r="X628" s="92"/>
      <c r="Y628" s="92"/>
      <c r="Z628" s="91"/>
      <c r="AA628" s="91"/>
      <c r="AB628" s="91"/>
      <c r="AC628" s="91"/>
      <c r="AD628" s="91"/>
      <c r="AE628" s="133"/>
      <c r="AF628" s="271">
        <f t="shared" si="88"/>
        <v>10</v>
      </c>
      <c r="AG628" s="135"/>
      <c r="AH628" s="109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  <c r="BA628" s="83"/>
      <c r="BB628" s="83">
        <v>10</v>
      </c>
      <c r="BC628" s="83"/>
      <c r="BD628" s="83"/>
      <c r="BE628" s="83"/>
      <c r="BF628" s="109"/>
      <c r="BG628" s="83"/>
      <c r="BH628" s="109"/>
      <c r="BI628" s="83"/>
      <c r="BJ628" s="83"/>
      <c r="BK628" s="83"/>
      <c r="BL628" s="83"/>
      <c r="BM628" s="83"/>
      <c r="BN628" s="90"/>
      <c r="BO628" s="83"/>
      <c r="BP628" s="83"/>
      <c r="BQ628" s="83"/>
      <c r="BR628" s="83"/>
      <c r="BS628" s="83"/>
      <c r="BT628" s="83"/>
      <c r="BU628" s="83"/>
      <c r="BV628" s="83"/>
      <c r="BW628" s="83"/>
      <c r="BX628" s="83"/>
      <c r="BY628" s="83"/>
      <c r="BZ628" s="83"/>
      <c r="CA628" s="83"/>
      <c r="CB628" s="83"/>
      <c r="CC628" s="83"/>
      <c r="CD628" s="83"/>
      <c r="CE628" s="83"/>
      <c r="CF628" s="90"/>
      <c r="CG628" s="109"/>
      <c r="CH628" s="83"/>
      <c r="CI628" s="83"/>
      <c r="CJ628" s="83"/>
      <c r="CK628" s="205"/>
      <c r="CL628" s="79" t="b">
        <f t="shared" si="78"/>
        <v>1</v>
      </c>
    </row>
    <row r="629" spans="1:90" s="238" customFormat="1" ht="9.75" customHeight="1">
      <c r="A629" s="289" t="s">
        <v>334</v>
      </c>
      <c r="B629" s="284" t="s">
        <v>330</v>
      </c>
      <c r="C629" s="236"/>
      <c r="D629" s="221"/>
      <c r="E629" s="359" t="str">
        <f>E630</f>
        <v>РНГМзк-203</v>
      </c>
      <c r="F629" s="281"/>
      <c r="G629" s="281"/>
      <c r="H629" s="281"/>
      <c r="I629" s="281"/>
      <c r="J629" s="281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39"/>
      <c r="AF629" s="145"/>
      <c r="AG629" s="143"/>
      <c r="AH629" s="118"/>
      <c r="AI629" s="118"/>
      <c r="AJ629" s="118"/>
      <c r="AK629" s="118"/>
      <c r="AL629" s="118"/>
      <c r="AM629" s="118"/>
      <c r="AN629" s="118"/>
      <c r="AO629" s="118"/>
      <c r="AP629" s="118"/>
      <c r="AQ629" s="118"/>
      <c r="AR629" s="118"/>
      <c r="AS629" s="118"/>
      <c r="AT629" s="118"/>
      <c r="AU629" s="118"/>
      <c r="AV629" s="118"/>
      <c r="AW629" s="118"/>
      <c r="AX629" s="118"/>
      <c r="AY629" s="118"/>
      <c r="AZ629" s="118"/>
      <c r="BA629" s="143"/>
      <c r="BB629" s="143"/>
      <c r="BC629" s="143"/>
      <c r="BD629" s="143"/>
      <c r="BE629" s="118"/>
      <c r="BF629" s="118"/>
      <c r="BG629" s="118"/>
      <c r="BH629" s="118"/>
      <c r="BI629" s="118"/>
      <c r="BJ629" s="118"/>
      <c r="BK629" s="118"/>
      <c r="BL629" s="118"/>
      <c r="BM629" s="118"/>
      <c r="BN629" s="118"/>
      <c r="BO629" s="118"/>
      <c r="BP629" s="118"/>
      <c r="BQ629" s="118"/>
      <c r="BR629" s="118"/>
      <c r="BS629" s="118"/>
      <c r="BT629" s="118"/>
      <c r="BU629" s="118"/>
      <c r="BV629" s="118"/>
      <c r="BW629" s="118"/>
      <c r="BX629" s="118"/>
      <c r="BY629" s="118"/>
      <c r="BZ629" s="118"/>
      <c r="CA629" s="118"/>
      <c r="CB629" s="118"/>
      <c r="CC629" s="118"/>
      <c r="CD629" s="118"/>
      <c r="CE629" s="118"/>
      <c r="CF629" s="118"/>
      <c r="CG629" s="118"/>
      <c r="CH629" s="118"/>
      <c r="CI629" s="118"/>
      <c r="CJ629" s="118"/>
      <c r="CK629" s="241"/>
      <c r="CL629" s="79" t="b">
        <f t="shared" si="78"/>
        <v>1</v>
      </c>
    </row>
    <row r="630" spans="1:90" s="237" customFormat="1" ht="11.25" customHeight="1">
      <c r="A630" s="289" t="s">
        <v>334</v>
      </c>
      <c r="B630" s="284" t="s">
        <v>330</v>
      </c>
      <c r="C630" s="184">
        <v>1</v>
      </c>
      <c r="D630" s="226" t="s">
        <v>377</v>
      </c>
      <c r="E630" s="355" t="s">
        <v>309</v>
      </c>
      <c r="F630" s="90">
        <v>51</v>
      </c>
      <c r="G630" s="166" t="s">
        <v>56</v>
      </c>
      <c r="H630" s="90">
        <v>4</v>
      </c>
      <c r="I630" s="90">
        <v>4</v>
      </c>
      <c r="J630" s="90">
        <v>4</v>
      </c>
      <c r="K630" s="90">
        <v>4</v>
      </c>
      <c r="L630" s="94"/>
      <c r="M630" s="158"/>
      <c r="N630" s="95"/>
      <c r="O630" s="91"/>
      <c r="P630" s="92"/>
      <c r="Q630" s="91"/>
      <c r="R630" s="91"/>
      <c r="S630" s="91"/>
      <c r="T630" s="91"/>
      <c r="U630" s="91"/>
      <c r="V630" s="91"/>
      <c r="W630" s="91"/>
      <c r="X630" s="91"/>
      <c r="Y630" s="91">
        <f>F630*0.3</f>
        <v>15.299999999999999</v>
      </c>
      <c r="Z630" s="91"/>
      <c r="AA630" s="91"/>
      <c r="AB630" s="91"/>
      <c r="AC630" s="91"/>
      <c r="AD630" s="91"/>
      <c r="AE630" s="133"/>
      <c r="AF630" s="271">
        <f aca="true" t="shared" si="89" ref="AF630:AF637">I630+K630+M630+O630+P630+Q630+R630+S630+T630+U630+V630+W630+X630+Y630+Z630+AA630+AB630+AC630+AD630+AE630</f>
        <v>23.299999999999997</v>
      </c>
      <c r="AG630" s="135"/>
      <c r="AH630" s="109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  <c r="AZ630" s="83"/>
      <c r="BA630" s="83"/>
      <c r="BB630" s="83"/>
      <c r="BC630" s="83"/>
      <c r="BD630" s="83"/>
      <c r="BE630" s="83"/>
      <c r="BF630" s="109"/>
      <c r="BG630" s="83">
        <v>23.299999999999997</v>
      </c>
      <c r="BH630" s="109"/>
      <c r="BI630" s="83"/>
      <c r="BJ630" s="83"/>
      <c r="BK630" s="83"/>
      <c r="BL630" s="83"/>
      <c r="BM630" s="83"/>
      <c r="BN630" s="90"/>
      <c r="BO630" s="83"/>
      <c r="BP630" s="83"/>
      <c r="BQ630" s="83"/>
      <c r="BR630" s="83"/>
      <c r="BS630" s="83"/>
      <c r="BT630" s="83"/>
      <c r="BU630" s="83"/>
      <c r="BV630" s="83"/>
      <c r="BW630" s="83"/>
      <c r="BX630" s="83"/>
      <c r="BY630" s="83"/>
      <c r="BZ630" s="83"/>
      <c r="CA630" s="83"/>
      <c r="CB630" s="83"/>
      <c r="CC630" s="83"/>
      <c r="CD630" s="83"/>
      <c r="CE630" s="83"/>
      <c r="CF630" s="90"/>
      <c r="CG630" s="109"/>
      <c r="CH630" s="83"/>
      <c r="CI630" s="83"/>
      <c r="CJ630" s="83"/>
      <c r="CK630" s="205"/>
      <c r="CL630" s="79" t="b">
        <f t="shared" si="78"/>
        <v>1</v>
      </c>
    </row>
    <row r="631" spans="1:90" s="237" customFormat="1" ht="11.25" customHeight="1">
      <c r="A631" s="289" t="s">
        <v>334</v>
      </c>
      <c r="B631" s="284" t="s">
        <v>330</v>
      </c>
      <c r="C631" s="184">
        <v>2</v>
      </c>
      <c r="D631" s="230" t="s">
        <v>166</v>
      </c>
      <c r="E631" s="355" t="s">
        <v>309</v>
      </c>
      <c r="F631" s="90">
        <v>51</v>
      </c>
      <c r="G631" s="166" t="s">
        <v>56</v>
      </c>
      <c r="H631" s="90">
        <v>4</v>
      </c>
      <c r="I631" s="90">
        <v>4</v>
      </c>
      <c r="J631" s="90">
        <v>4</v>
      </c>
      <c r="K631" s="90">
        <v>4</v>
      </c>
      <c r="L631" s="94"/>
      <c r="M631" s="158"/>
      <c r="N631" s="95"/>
      <c r="O631" s="91"/>
      <c r="P631" s="92"/>
      <c r="Q631" s="91"/>
      <c r="R631" s="91"/>
      <c r="S631" s="91"/>
      <c r="T631" s="91"/>
      <c r="U631" s="91"/>
      <c r="V631" s="91"/>
      <c r="W631" s="91"/>
      <c r="X631" s="91"/>
      <c r="Y631" s="91">
        <f>F631*0.3</f>
        <v>15.299999999999999</v>
      </c>
      <c r="Z631" s="91"/>
      <c r="AA631" s="91"/>
      <c r="AB631" s="91"/>
      <c r="AC631" s="91"/>
      <c r="AD631" s="91"/>
      <c r="AE631" s="133"/>
      <c r="AF631" s="271">
        <f t="shared" si="89"/>
        <v>23.299999999999997</v>
      </c>
      <c r="AG631" s="135"/>
      <c r="AH631" s="109"/>
      <c r="AI631" s="83"/>
      <c r="AJ631" s="60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  <c r="BA631" s="83"/>
      <c r="BB631" s="83"/>
      <c r="BC631" s="83"/>
      <c r="BD631" s="83"/>
      <c r="BE631" s="83"/>
      <c r="BF631" s="109"/>
      <c r="BG631" s="83">
        <f>AF631</f>
        <v>23.299999999999997</v>
      </c>
      <c r="BH631" s="109"/>
      <c r="BI631" s="83"/>
      <c r="BJ631" s="83"/>
      <c r="BK631" s="83"/>
      <c r="BL631" s="83"/>
      <c r="BM631" s="83"/>
      <c r="BN631" s="90"/>
      <c r="BO631" s="83"/>
      <c r="BP631" s="83"/>
      <c r="BQ631" s="83"/>
      <c r="BR631" s="83"/>
      <c r="BS631" s="83"/>
      <c r="BT631" s="83"/>
      <c r="BU631" s="83"/>
      <c r="BV631" s="83"/>
      <c r="BW631" s="83"/>
      <c r="BX631" s="83"/>
      <c r="BY631" s="83"/>
      <c r="BZ631" s="83"/>
      <c r="CA631" s="83"/>
      <c r="CB631" s="83"/>
      <c r="CC631" s="83"/>
      <c r="CD631" s="83"/>
      <c r="CE631" s="83"/>
      <c r="CF631" s="90"/>
      <c r="CG631" s="109"/>
      <c r="CH631" s="83"/>
      <c r="CI631" s="83"/>
      <c r="CJ631" s="83"/>
      <c r="CK631" s="205"/>
      <c r="CL631" s="79" t="b">
        <f t="shared" si="78"/>
        <v>1</v>
      </c>
    </row>
    <row r="632" spans="1:90" s="237" customFormat="1" ht="11.25" customHeight="1">
      <c r="A632" s="289" t="s">
        <v>334</v>
      </c>
      <c r="B632" s="284" t="s">
        <v>330</v>
      </c>
      <c r="C632" s="184">
        <v>3</v>
      </c>
      <c r="D632" s="229" t="s">
        <v>168</v>
      </c>
      <c r="E632" s="355" t="s">
        <v>309</v>
      </c>
      <c r="F632" s="90">
        <v>51</v>
      </c>
      <c r="G632" s="166" t="s">
        <v>56</v>
      </c>
      <c r="H632" s="90">
        <v>6</v>
      </c>
      <c r="I632" s="90">
        <v>6</v>
      </c>
      <c r="J632" s="90">
        <v>6</v>
      </c>
      <c r="K632" s="90">
        <v>6</v>
      </c>
      <c r="L632" s="94"/>
      <c r="M632" s="158"/>
      <c r="N632" s="95"/>
      <c r="O632" s="91"/>
      <c r="P632" s="92"/>
      <c r="Q632" s="91"/>
      <c r="R632" s="91"/>
      <c r="S632" s="91"/>
      <c r="T632" s="91"/>
      <c r="U632" s="91"/>
      <c r="V632" s="91"/>
      <c r="W632" s="91"/>
      <c r="X632" s="91"/>
      <c r="Y632" s="91">
        <f>F632*0.3</f>
        <v>15.299999999999999</v>
      </c>
      <c r="Z632" s="91"/>
      <c r="AA632" s="91"/>
      <c r="AB632" s="91"/>
      <c r="AC632" s="91"/>
      <c r="AD632" s="91"/>
      <c r="AE632" s="133"/>
      <c r="AF632" s="271">
        <f t="shared" si="89"/>
        <v>27.299999999999997</v>
      </c>
      <c r="AG632" s="135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  <c r="BA632" s="83"/>
      <c r="BB632" s="83">
        <f>AF632</f>
        <v>27.299999999999997</v>
      </c>
      <c r="BC632" s="83"/>
      <c r="BD632" s="83"/>
      <c r="BE632" s="83"/>
      <c r="BF632" s="83"/>
      <c r="BG632" s="83"/>
      <c r="BH632" s="83"/>
      <c r="BI632" s="83"/>
      <c r="BJ632" s="83"/>
      <c r="BK632" s="83"/>
      <c r="BL632" s="83"/>
      <c r="BM632" s="83"/>
      <c r="BN632" s="90"/>
      <c r="BO632" s="83"/>
      <c r="BP632" s="83"/>
      <c r="BQ632" s="83"/>
      <c r="BR632" s="83"/>
      <c r="BS632" s="83"/>
      <c r="BT632" s="83"/>
      <c r="BU632" s="83"/>
      <c r="BV632" s="83"/>
      <c r="BW632" s="83"/>
      <c r="BX632" s="83"/>
      <c r="BY632" s="83"/>
      <c r="BZ632" s="83"/>
      <c r="CA632" s="83"/>
      <c r="CB632" s="83"/>
      <c r="CC632" s="83"/>
      <c r="CD632" s="83"/>
      <c r="CE632" s="83"/>
      <c r="CF632" s="90"/>
      <c r="CG632" s="109"/>
      <c r="CH632" s="83"/>
      <c r="CI632" s="83"/>
      <c r="CJ632" s="83"/>
      <c r="CK632" s="205"/>
      <c r="CL632" s="79" t="b">
        <f t="shared" si="78"/>
        <v>1</v>
      </c>
    </row>
    <row r="633" spans="1:90" s="237" customFormat="1" ht="11.25" customHeight="1">
      <c r="A633" s="289" t="s">
        <v>334</v>
      </c>
      <c r="B633" s="284" t="s">
        <v>330</v>
      </c>
      <c r="C633" s="184">
        <v>4</v>
      </c>
      <c r="D633" s="230" t="s">
        <v>375</v>
      </c>
      <c r="E633" s="355" t="s">
        <v>309</v>
      </c>
      <c r="F633" s="90">
        <v>51</v>
      </c>
      <c r="G633" s="166" t="s">
        <v>56</v>
      </c>
      <c r="H633" s="90">
        <v>12</v>
      </c>
      <c r="I633" s="90">
        <v>12</v>
      </c>
      <c r="J633" s="90">
        <v>10</v>
      </c>
      <c r="K633" s="90">
        <v>10</v>
      </c>
      <c r="L633" s="94"/>
      <c r="M633" s="158"/>
      <c r="N633" s="95"/>
      <c r="O633" s="91"/>
      <c r="P633" s="92"/>
      <c r="Q633" s="91"/>
      <c r="R633" s="91"/>
      <c r="S633" s="91"/>
      <c r="T633" s="91"/>
      <c r="U633" s="91"/>
      <c r="V633" s="91"/>
      <c r="W633" s="91"/>
      <c r="X633" s="91"/>
      <c r="Y633" s="91">
        <f>F633*0.3</f>
        <v>15.299999999999999</v>
      </c>
      <c r="Z633" s="91"/>
      <c r="AA633" s="91"/>
      <c r="AB633" s="91"/>
      <c r="AC633" s="91"/>
      <c r="AD633" s="91"/>
      <c r="AE633" s="133"/>
      <c r="AF633" s="271">
        <f t="shared" si="89"/>
        <v>37.3</v>
      </c>
      <c r="AG633" s="135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  <c r="BA633" s="83"/>
      <c r="BB633" s="83"/>
      <c r="BC633" s="83"/>
      <c r="BD633" s="83"/>
      <c r="BE633" s="83"/>
      <c r="BF633" s="83"/>
      <c r="BG633" s="83">
        <v>37.3</v>
      </c>
      <c r="BH633" s="83"/>
      <c r="BI633" s="83"/>
      <c r="BJ633" s="83"/>
      <c r="BK633" s="83"/>
      <c r="BL633" s="83"/>
      <c r="BM633" s="83"/>
      <c r="BN633" s="90"/>
      <c r="BO633" s="83"/>
      <c r="BP633" s="83"/>
      <c r="BQ633" s="83"/>
      <c r="BR633" s="83"/>
      <c r="BS633" s="83"/>
      <c r="BT633" s="83"/>
      <c r="BU633" s="83"/>
      <c r="BV633" s="83"/>
      <c r="BW633" s="83"/>
      <c r="BX633" s="83"/>
      <c r="BY633" s="83"/>
      <c r="BZ633" s="83"/>
      <c r="CA633" s="83"/>
      <c r="CB633" s="83"/>
      <c r="CC633" s="83"/>
      <c r="CD633" s="83"/>
      <c r="CE633" s="83"/>
      <c r="CF633" s="90"/>
      <c r="CG633" s="109"/>
      <c r="CH633" s="83"/>
      <c r="CI633" s="83"/>
      <c r="CJ633" s="83"/>
      <c r="CK633" s="205"/>
      <c r="CL633" s="79" t="b">
        <f t="shared" si="78"/>
        <v>1</v>
      </c>
    </row>
    <row r="634" spans="1:90" s="237" customFormat="1" ht="11.25" customHeight="1">
      <c r="A634" s="289" t="s">
        <v>334</v>
      </c>
      <c r="B634" s="284" t="s">
        <v>330</v>
      </c>
      <c r="C634" s="184">
        <v>5</v>
      </c>
      <c r="D634" s="229" t="s">
        <v>350</v>
      </c>
      <c r="E634" s="355" t="s">
        <v>309</v>
      </c>
      <c r="F634" s="90">
        <v>51</v>
      </c>
      <c r="G634" s="166" t="s">
        <v>56</v>
      </c>
      <c r="H634" s="90">
        <v>8</v>
      </c>
      <c r="I634" s="90">
        <v>8</v>
      </c>
      <c r="J634" s="90">
        <v>6</v>
      </c>
      <c r="K634" s="90">
        <v>6</v>
      </c>
      <c r="L634" s="94"/>
      <c r="M634" s="158"/>
      <c r="N634" s="95"/>
      <c r="O634" s="91"/>
      <c r="P634" s="92"/>
      <c r="Q634" s="91"/>
      <c r="R634" s="91"/>
      <c r="S634" s="91"/>
      <c r="T634" s="91"/>
      <c r="U634" s="91"/>
      <c r="V634" s="91"/>
      <c r="W634" s="91"/>
      <c r="X634" s="91"/>
      <c r="Y634" s="91">
        <f>F634*0.3</f>
        <v>15.299999999999999</v>
      </c>
      <c r="Z634" s="91"/>
      <c r="AA634" s="91"/>
      <c r="AB634" s="91"/>
      <c r="AC634" s="91"/>
      <c r="AD634" s="91"/>
      <c r="AE634" s="133"/>
      <c r="AF634" s="271">
        <f t="shared" si="89"/>
        <v>29.299999999999997</v>
      </c>
      <c r="AG634" s="135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60">
        <f>AF634</f>
        <v>29.299999999999997</v>
      </c>
      <c r="AX634" s="83"/>
      <c r="AY634" s="83"/>
      <c r="AZ634" s="83"/>
      <c r="BA634" s="83"/>
      <c r="BB634" s="83"/>
      <c r="BC634" s="83"/>
      <c r="BD634" s="83"/>
      <c r="BE634" s="83"/>
      <c r="BF634" s="83"/>
      <c r="BG634" s="83"/>
      <c r="BH634" s="83"/>
      <c r="BI634" s="83"/>
      <c r="BJ634" s="83"/>
      <c r="BK634" s="83"/>
      <c r="BL634" s="83"/>
      <c r="BM634" s="83"/>
      <c r="BN634" s="90"/>
      <c r="BO634" s="83"/>
      <c r="BP634" s="83"/>
      <c r="BQ634" s="83"/>
      <c r="BR634" s="83"/>
      <c r="BS634" s="83"/>
      <c r="BT634" s="83"/>
      <c r="BU634" s="83"/>
      <c r="BV634" s="83"/>
      <c r="BW634" s="83"/>
      <c r="BX634" s="83"/>
      <c r="BY634" s="83"/>
      <c r="BZ634" s="83"/>
      <c r="CA634" s="83"/>
      <c r="CB634" s="83"/>
      <c r="CC634" s="83"/>
      <c r="CD634" s="83"/>
      <c r="CE634" s="83"/>
      <c r="CF634" s="90"/>
      <c r="CG634" s="109"/>
      <c r="CH634" s="83"/>
      <c r="CI634" s="83"/>
      <c r="CJ634" s="83"/>
      <c r="CK634" s="205"/>
      <c r="CL634" s="79" t="b">
        <f t="shared" si="78"/>
        <v>1</v>
      </c>
    </row>
    <row r="635" spans="1:90" s="237" customFormat="1" ht="11.25" customHeight="1">
      <c r="A635" s="289" t="s">
        <v>334</v>
      </c>
      <c r="B635" s="284" t="s">
        <v>330</v>
      </c>
      <c r="C635" s="184">
        <v>6</v>
      </c>
      <c r="D635" s="230" t="s">
        <v>86</v>
      </c>
      <c r="E635" s="355" t="s">
        <v>309</v>
      </c>
      <c r="F635" s="90">
        <v>51</v>
      </c>
      <c r="G635" s="166" t="s">
        <v>56</v>
      </c>
      <c r="H635" s="158"/>
      <c r="I635" s="158"/>
      <c r="J635" s="90"/>
      <c r="K635" s="90"/>
      <c r="L635" s="94"/>
      <c r="M635" s="158"/>
      <c r="N635" s="95"/>
      <c r="O635" s="91"/>
      <c r="P635" s="92"/>
      <c r="Q635" s="91"/>
      <c r="R635" s="91"/>
      <c r="S635" s="91"/>
      <c r="T635" s="91"/>
      <c r="U635" s="92"/>
      <c r="V635" s="92">
        <v>15</v>
      </c>
      <c r="W635" s="92"/>
      <c r="X635" s="92"/>
      <c r="Y635" s="92"/>
      <c r="Z635" s="91"/>
      <c r="AA635" s="91"/>
      <c r="AB635" s="91"/>
      <c r="AC635" s="91"/>
      <c r="AD635" s="91"/>
      <c r="AE635" s="133"/>
      <c r="AF635" s="271">
        <f t="shared" si="89"/>
        <v>15</v>
      </c>
      <c r="AG635" s="135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  <c r="BA635" s="83"/>
      <c r="BB635" s="83"/>
      <c r="BC635" s="83"/>
      <c r="BD635" s="83"/>
      <c r="BE635" s="83"/>
      <c r="BF635" s="83"/>
      <c r="BG635" s="83"/>
      <c r="BH635" s="83"/>
      <c r="BI635" s="83"/>
      <c r="BJ635" s="83"/>
      <c r="BK635" s="83"/>
      <c r="BL635" s="83">
        <v>15</v>
      </c>
      <c r="BM635" s="83"/>
      <c r="BN635" s="90"/>
      <c r="BO635" s="83"/>
      <c r="BP635" s="83"/>
      <c r="BQ635" s="83"/>
      <c r="BR635" s="83"/>
      <c r="BS635" s="83"/>
      <c r="BT635" s="83"/>
      <c r="BU635" s="83"/>
      <c r="BV635" s="83"/>
      <c r="BW635" s="83"/>
      <c r="BX635" s="83"/>
      <c r="BY635" s="83"/>
      <c r="BZ635" s="83"/>
      <c r="CA635" s="83"/>
      <c r="CB635" s="83"/>
      <c r="CC635" s="83"/>
      <c r="CD635" s="83"/>
      <c r="CE635" s="83"/>
      <c r="CF635" s="90"/>
      <c r="CG635" s="109"/>
      <c r="CH635" s="83"/>
      <c r="CI635" s="83"/>
      <c r="CJ635" s="83"/>
      <c r="CK635" s="205"/>
      <c r="CL635" s="79" t="b">
        <f t="shared" si="78"/>
        <v>1</v>
      </c>
    </row>
    <row r="636" spans="1:90" s="237" customFormat="1" ht="11.25" customHeight="1">
      <c r="A636" s="289" t="s">
        <v>334</v>
      </c>
      <c r="B636" s="284" t="s">
        <v>330</v>
      </c>
      <c r="C636" s="184">
        <v>7</v>
      </c>
      <c r="D636" s="229" t="s">
        <v>133</v>
      </c>
      <c r="E636" s="355" t="s">
        <v>309</v>
      </c>
      <c r="F636" s="90">
        <v>51</v>
      </c>
      <c r="G636" s="166" t="s">
        <v>56</v>
      </c>
      <c r="H636" s="158"/>
      <c r="I636" s="158"/>
      <c r="J636" s="90"/>
      <c r="K636" s="90"/>
      <c r="L636" s="94"/>
      <c r="M636" s="158"/>
      <c r="N636" s="95"/>
      <c r="O636" s="91"/>
      <c r="P636" s="92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2">
        <v>2</v>
      </c>
      <c r="AB636" s="92"/>
      <c r="AC636" s="64">
        <f>ROUND(F636/10*0.5*5,0)</f>
        <v>13</v>
      </c>
      <c r="AD636" s="91"/>
      <c r="AE636" s="133"/>
      <c r="AF636" s="271">
        <f t="shared" si="89"/>
        <v>15</v>
      </c>
      <c r="AG636" s="135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/>
      <c r="AZ636" s="83"/>
      <c r="BA636" s="83"/>
      <c r="BB636" s="83"/>
      <c r="BC636" s="83"/>
      <c r="BD636" s="83"/>
      <c r="BE636" s="83"/>
      <c r="BF636" s="83"/>
      <c r="BG636" s="83"/>
      <c r="BH636" s="83"/>
      <c r="BI636" s="83"/>
      <c r="BJ636" s="83"/>
      <c r="BK636" s="83"/>
      <c r="BL636" s="83"/>
      <c r="BM636" s="83"/>
      <c r="BN636" s="90"/>
      <c r="BO636" s="83"/>
      <c r="BP636" s="83"/>
      <c r="BQ636" s="83"/>
      <c r="BR636" s="83"/>
      <c r="BS636" s="83"/>
      <c r="BT636" s="83"/>
      <c r="BU636" s="83"/>
      <c r="BV636" s="83"/>
      <c r="BW636" s="83"/>
      <c r="BX636" s="83"/>
      <c r="BY636" s="83"/>
      <c r="BZ636" s="83"/>
      <c r="CA636" s="83"/>
      <c r="CB636" s="83"/>
      <c r="CC636" s="83"/>
      <c r="CD636" s="83"/>
      <c r="CE636" s="83"/>
      <c r="CF636" s="90"/>
      <c r="CG636" s="71">
        <f>AF636</f>
        <v>15</v>
      </c>
      <c r="CH636" s="83"/>
      <c r="CI636" s="83"/>
      <c r="CJ636" s="83"/>
      <c r="CK636" s="205"/>
      <c r="CL636" s="79" t="b">
        <f t="shared" si="78"/>
        <v>1</v>
      </c>
    </row>
    <row r="637" spans="1:90" s="237" customFormat="1" ht="12" customHeight="1" thickBot="1">
      <c r="A637" s="289" t="s">
        <v>334</v>
      </c>
      <c r="B637" s="284" t="s">
        <v>330</v>
      </c>
      <c r="C637" s="184">
        <v>8</v>
      </c>
      <c r="D637" s="222" t="s">
        <v>265</v>
      </c>
      <c r="E637" s="355" t="s">
        <v>309</v>
      </c>
      <c r="F637" s="90">
        <v>51</v>
      </c>
      <c r="G637" s="166" t="s">
        <v>56</v>
      </c>
      <c r="H637" s="158"/>
      <c r="I637" s="158"/>
      <c r="J637" s="90"/>
      <c r="K637" s="90"/>
      <c r="L637" s="94"/>
      <c r="M637" s="158"/>
      <c r="N637" s="95"/>
      <c r="O637" s="91"/>
      <c r="P637" s="92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2">
        <v>2</v>
      </c>
      <c r="AB637" s="92"/>
      <c r="AC637" s="64">
        <f>ROUND(F637/10*0.5*5,0)</f>
        <v>13</v>
      </c>
      <c r="AD637" s="91"/>
      <c r="AE637" s="133"/>
      <c r="AF637" s="271">
        <f t="shared" si="89"/>
        <v>15</v>
      </c>
      <c r="AG637" s="135"/>
      <c r="AH637" s="109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  <c r="AZ637" s="83"/>
      <c r="BA637" s="83"/>
      <c r="BB637" s="83"/>
      <c r="BC637" s="83"/>
      <c r="BD637" s="83"/>
      <c r="BE637" s="83"/>
      <c r="BF637" s="109"/>
      <c r="BG637" s="83"/>
      <c r="BH637" s="109"/>
      <c r="BI637" s="83"/>
      <c r="BJ637" s="83"/>
      <c r="BK637" s="83"/>
      <c r="BL637" s="83"/>
      <c r="BM637" s="83"/>
      <c r="BN637" s="90"/>
      <c r="BO637" s="83"/>
      <c r="BP637" s="83"/>
      <c r="BQ637" s="83"/>
      <c r="BR637" s="83"/>
      <c r="BS637" s="83"/>
      <c r="BT637" s="83"/>
      <c r="BU637" s="83"/>
      <c r="BV637" s="83"/>
      <c r="BW637" s="83"/>
      <c r="BX637" s="83"/>
      <c r="BY637" s="83"/>
      <c r="BZ637" s="83"/>
      <c r="CA637" s="83"/>
      <c r="CB637" s="83"/>
      <c r="CC637" s="83"/>
      <c r="CD637" s="83"/>
      <c r="CE637" s="83"/>
      <c r="CF637" s="90"/>
      <c r="CG637" s="71">
        <f>AF637</f>
        <v>15</v>
      </c>
      <c r="CH637" s="83"/>
      <c r="CI637" s="83"/>
      <c r="CJ637" s="83"/>
      <c r="CK637" s="205"/>
      <c r="CL637" s="79" t="b">
        <f t="shared" si="78"/>
        <v>1</v>
      </c>
    </row>
    <row r="638" spans="1:90" s="238" customFormat="1" ht="9.75" customHeight="1">
      <c r="A638" s="289" t="s">
        <v>334</v>
      </c>
      <c r="B638" s="284" t="s">
        <v>330</v>
      </c>
      <c r="C638" s="236"/>
      <c r="D638" s="221"/>
      <c r="E638" s="359" t="s">
        <v>310</v>
      </c>
      <c r="F638" s="281"/>
      <c r="G638" s="281"/>
      <c r="H638" s="281"/>
      <c r="I638" s="281"/>
      <c r="J638" s="281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39"/>
      <c r="AF638" s="145"/>
      <c r="AG638" s="143"/>
      <c r="AH638" s="118"/>
      <c r="AI638" s="118"/>
      <c r="AJ638" s="118"/>
      <c r="AK638" s="118"/>
      <c r="AL638" s="118"/>
      <c r="AM638" s="118"/>
      <c r="AN638" s="118"/>
      <c r="AO638" s="118"/>
      <c r="AP638" s="118"/>
      <c r="AQ638" s="118"/>
      <c r="AR638" s="118"/>
      <c r="AS638" s="118"/>
      <c r="AT638" s="118"/>
      <c r="AU638" s="118"/>
      <c r="AV638" s="118"/>
      <c r="AW638" s="118"/>
      <c r="AX638" s="118"/>
      <c r="AY638" s="118"/>
      <c r="AZ638" s="118"/>
      <c r="BA638" s="143"/>
      <c r="BB638" s="143"/>
      <c r="BC638" s="143"/>
      <c r="BD638" s="143"/>
      <c r="BE638" s="118"/>
      <c r="BF638" s="118"/>
      <c r="BG638" s="118"/>
      <c r="BH638" s="118"/>
      <c r="BI638" s="118"/>
      <c r="BJ638" s="118"/>
      <c r="BK638" s="118"/>
      <c r="BL638" s="118"/>
      <c r="BM638" s="118"/>
      <c r="BN638" s="118"/>
      <c r="BO638" s="118"/>
      <c r="BP638" s="118"/>
      <c r="BQ638" s="118"/>
      <c r="BR638" s="118"/>
      <c r="BS638" s="118"/>
      <c r="BT638" s="118"/>
      <c r="BU638" s="118"/>
      <c r="BV638" s="118"/>
      <c r="BW638" s="118"/>
      <c r="BX638" s="118"/>
      <c r="BY638" s="118"/>
      <c r="BZ638" s="118"/>
      <c r="CA638" s="118"/>
      <c r="CB638" s="118"/>
      <c r="CC638" s="118"/>
      <c r="CD638" s="118"/>
      <c r="CE638" s="118"/>
      <c r="CF638" s="118"/>
      <c r="CG638" s="118"/>
      <c r="CH638" s="118"/>
      <c r="CI638" s="118"/>
      <c r="CJ638" s="118"/>
      <c r="CK638" s="241"/>
      <c r="CL638" s="79" t="b">
        <f t="shared" si="78"/>
        <v>1</v>
      </c>
    </row>
    <row r="639" spans="1:90" s="237" customFormat="1" ht="11.25" customHeight="1">
      <c r="A639" s="289" t="s">
        <v>334</v>
      </c>
      <c r="B639" s="284" t="s">
        <v>330</v>
      </c>
      <c r="C639" s="184">
        <v>1</v>
      </c>
      <c r="D639" s="230" t="s">
        <v>112</v>
      </c>
      <c r="E639" s="355" t="s">
        <v>310</v>
      </c>
      <c r="F639" s="90">
        <v>25</v>
      </c>
      <c r="G639" s="90" t="s">
        <v>54</v>
      </c>
      <c r="H639" s="90"/>
      <c r="I639" s="90"/>
      <c r="J639" s="90">
        <v>10</v>
      </c>
      <c r="K639" s="90">
        <v>10</v>
      </c>
      <c r="L639" s="90"/>
      <c r="M639" s="90"/>
      <c r="N639" s="95"/>
      <c r="O639" s="91"/>
      <c r="P639" s="92"/>
      <c r="Q639" s="91"/>
      <c r="R639" s="91"/>
      <c r="S639" s="91"/>
      <c r="T639" s="91"/>
      <c r="U639" s="91"/>
      <c r="V639" s="91"/>
      <c r="W639" s="91"/>
      <c r="X639" s="91"/>
      <c r="Y639" s="91">
        <f aca="true" t="shared" si="90" ref="Y639:Y645">F639*0.3</f>
        <v>7.5</v>
      </c>
      <c r="Z639" s="91"/>
      <c r="AA639" s="91"/>
      <c r="AB639" s="91"/>
      <c r="AC639" s="91"/>
      <c r="AD639" s="91"/>
      <c r="AE639" s="133"/>
      <c r="AF639" s="271">
        <f aca="true" t="shared" si="91" ref="AF639:AF655">I639+K639+M639+O639+P639+Q639+R639+S639+T639+U639+V639+W639+X639+Y639+Z639+AA639+AB639+AC639+AD639+AE639</f>
        <v>17.5</v>
      </c>
      <c r="AG639" s="135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  <c r="AU639" s="83"/>
      <c r="AV639" s="83"/>
      <c r="AW639" s="83"/>
      <c r="AX639" s="83"/>
      <c r="AY639" s="83"/>
      <c r="AZ639" s="83"/>
      <c r="BA639" s="83"/>
      <c r="BB639" s="83"/>
      <c r="BC639" s="83"/>
      <c r="BD639" s="83"/>
      <c r="BE639" s="83"/>
      <c r="BF639" s="83"/>
      <c r="BG639" s="83"/>
      <c r="BH639" s="83"/>
      <c r="BI639" s="83"/>
      <c r="BJ639" s="83"/>
      <c r="BK639" s="83"/>
      <c r="BL639" s="83"/>
      <c r="BM639" s="83"/>
      <c r="BN639" s="90"/>
      <c r="BO639" s="83"/>
      <c r="BP639" s="83"/>
      <c r="BQ639" s="83"/>
      <c r="BR639" s="83"/>
      <c r="BS639" s="83"/>
      <c r="BT639" s="83"/>
      <c r="BU639" s="83"/>
      <c r="BV639" s="83"/>
      <c r="BW639" s="83"/>
      <c r="BX639" s="83"/>
      <c r="BY639" s="83"/>
      <c r="BZ639" s="60">
        <f>AF639</f>
        <v>17.5</v>
      </c>
      <c r="CA639" s="83"/>
      <c r="CB639" s="83"/>
      <c r="CC639" s="83"/>
      <c r="CD639" s="83"/>
      <c r="CE639" s="83"/>
      <c r="CF639" s="90"/>
      <c r="CG639" s="83"/>
      <c r="CH639" s="83"/>
      <c r="CI639" s="83"/>
      <c r="CJ639" s="83"/>
      <c r="CK639" s="205"/>
      <c r="CL639" s="79" t="b">
        <f t="shared" si="78"/>
        <v>1</v>
      </c>
    </row>
    <row r="640" spans="1:90" s="237" customFormat="1" ht="11.25" customHeight="1">
      <c r="A640" s="289" t="s">
        <v>334</v>
      </c>
      <c r="B640" s="284" t="s">
        <v>330</v>
      </c>
      <c r="C640" s="184">
        <v>2</v>
      </c>
      <c r="D640" s="230" t="s">
        <v>110</v>
      </c>
      <c r="E640" s="355" t="s">
        <v>310</v>
      </c>
      <c r="F640" s="90">
        <v>25</v>
      </c>
      <c r="G640" s="90" t="s">
        <v>54</v>
      </c>
      <c r="H640" s="90"/>
      <c r="I640" s="90"/>
      <c r="J640" s="90">
        <v>8</v>
      </c>
      <c r="K640" s="90">
        <v>8</v>
      </c>
      <c r="L640" s="90"/>
      <c r="M640" s="90"/>
      <c r="N640" s="91"/>
      <c r="O640" s="91"/>
      <c r="P640" s="92"/>
      <c r="Q640" s="91"/>
      <c r="R640" s="91"/>
      <c r="S640" s="91"/>
      <c r="T640" s="91"/>
      <c r="U640" s="91"/>
      <c r="V640" s="91"/>
      <c r="W640" s="91"/>
      <c r="X640" s="91"/>
      <c r="Y640" s="91">
        <f t="shared" si="90"/>
        <v>7.5</v>
      </c>
      <c r="Z640" s="91"/>
      <c r="AA640" s="91"/>
      <c r="AB640" s="91"/>
      <c r="AC640" s="91"/>
      <c r="AD640" s="91"/>
      <c r="AE640" s="133"/>
      <c r="AF640" s="271">
        <f t="shared" si="91"/>
        <v>15.5</v>
      </c>
      <c r="AG640" s="135"/>
      <c r="AH640" s="60">
        <f>AF640</f>
        <v>15.5</v>
      </c>
      <c r="AI640" s="83"/>
      <c r="AJ640" s="83"/>
      <c r="AK640" s="83"/>
      <c r="AL640" s="83"/>
      <c r="AM640" s="83"/>
      <c r="AN640" s="83"/>
      <c r="AO640" s="83"/>
      <c r="AP640" s="83"/>
      <c r="AQ640" s="83"/>
      <c r="AR640" s="83"/>
      <c r="AS640" s="83"/>
      <c r="AT640" s="83"/>
      <c r="AU640" s="83"/>
      <c r="AV640" s="83"/>
      <c r="AW640" s="83"/>
      <c r="AX640" s="83"/>
      <c r="AY640" s="83"/>
      <c r="AZ640" s="83"/>
      <c r="BA640" s="83"/>
      <c r="BB640" s="83"/>
      <c r="BC640" s="83"/>
      <c r="BD640" s="83"/>
      <c r="BE640" s="83"/>
      <c r="BF640" s="83"/>
      <c r="BG640" s="83"/>
      <c r="BH640" s="83"/>
      <c r="BI640" s="83"/>
      <c r="BJ640" s="83"/>
      <c r="BK640" s="83"/>
      <c r="BL640" s="83"/>
      <c r="BM640" s="83"/>
      <c r="BN640" s="92"/>
      <c r="BO640" s="83"/>
      <c r="BP640" s="83"/>
      <c r="BQ640" s="83"/>
      <c r="BR640" s="83"/>
      <c r="BS640" s="83"/>
      <c r="BT640" s="83"/>
      <c r="BU640" s="83"/>
      <c r="BV640" s="83"/>
      <c r="BW640" s="83"/>
      <c r="BX640" s="83"/>
      <c r="BY640" s="83"/>
      <c r="BZ640" s="83"/>
      <c r="CA640" s="83"/>
      <c r="CB640" s="83"/>
      <c r="CC640" s="83"/>
      <c r="CD640" s="83"/>
      <c r="CE640" s="83"/>
      <c r="CF640" s="90"/>
      <c r="CG640" s="83"/>
      <c r="CH640" s="83"/>
      <c r="CI640" s="83"/>
      <c r="CJ640" s="83"/>
      <c r="CK640" s="205"/>
      <c r="CL640" s="79" t="b">
        <f t="shared" si="78"/>
        <v>1</v>
      </c>
    </row>
    <row r="641" spans="1:90" s="237" customFormat="1" ht="11.25" customHeight="1">
      <c r="A641" s="289" t="s">
        <v>334</v>
      </c>
      <c r="B641" s="284" t="s">
        <v>330</v>
      </c>
      <c r="C641" s="184">
        <v>3</v>
      </c>
      <c r="D641" s="223" t="s">
        <v>118</v>
      </c>
      <c r="E641" s="355" t="s">
        <v>310</v>
      </c>
      <c r="F641" s="90">
        <v>25</v>
      </c>
      <c r="G641" s="90" t="s">
        <v>54</v>
      </c>
      <c r="H641" s="90"/>
      <c r="I641" s="90"/>
      <c r="J641" s="90">
        <v>8</v>
      </c>
      <c r="K641" s="90">
        <v>8</v>
      </c>
      <c r="L641" s="90"/>
      <c r="M641" s="90"/>
      <c r="N641" s="91"/>
      <c r="O641" s="91"/>
      <c r="P641" s="92"/>
      <c r="Q641" s="91"/>
      <c r="R641" s="91"/>
      <c r="S641" s="91"/>
      <c r="T641" s="91"/>
      <c r="U641" s="91"/>
      <c r="V641" s="91"/>
      <c r="W641" s="91"/>
      <c r="X641" s="91"/>
      <c r="Y641" s="91">
        <f t="shared" si="90"/>
        <v>7.5</v>
      </c>
      <c r="Z641" s="91"/>
      <c r="AA641" s="91"/>
      <c r="AB641" s="91"/>
      <c r="AC641" s="91"/>
      <c r="AD641" s="91"/>
      <c r="AE641" s="133"/>
      <c r="AF641" s="271">
        <f t="shared" si="91"/>
        <v>15.5</v>
      </c>
      <c r="AG641" s="135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>
        <v>15.5</v>
      </c>
      <c r="BA641" s="83"/>
      <c r="BB641" s="83"/>
      <c r="BC641" s="83"/>
      <c r="BD641" s="83"/>
      <c r="BE641" s="83"/>
      <c r="BF641" s="83"/>
      <c r="BG641" s="83"/>
      <c r="BH641" s="83"/>
      <c r="BI641" s="83"/>
      <c r="BJ641" s="83"/>
      <c r="BK641" s="83"/>
      <c r="BL641" s="83"/>
      <c r="BM641" s="83"/>
      <c r="BN641" s="90"/>
      <c r="BO641" s="83"/>
      <c r="BP641" s="83"/>
      <c r="BQ641" s="83"/>
      <c r="BR641" s="83"/>
      <c r="BS641" s="83"/>
      <c r="BT641" s="83"/>
      <c r="BU641" s="83"/>
      <c r="BV641" s="83"/>
      <c r="BW641" s="83"/>
      <c r="BX641" s="83"/>
      <c r="BY641" s="83"/>
      <c r="BZ641" s="83"/>
      <c r="CA641" s="83"/>
      <c r="CB641" s="83"/>
      <c r="CC641" s="83"/>
      <c r="CD641" s="83"/>
      <c r="CE641" s="83"/>
      <c r="CF641" s="90"/>
      <c r="CG641" s="83"/>
      <c r="CH641" s="83"/>
      <c r="CI641" s="83"/>
      <c r="CJ641" s="83"/>
      <c r="CK641" s="205"/>
      <c r="CL641" s="79" t="b">
        <f t="shared" si="78"/>
        <v>1</v>
      </c>
    </row>
    <row r="642" spans="1:90" s="237" customFormat="1" ht="11.25" customHeight="1">
      <c r="A642" s="289" t="s">
        <v>334</v>
      </c>
      <c r="B642" s="284" t="s">
        <v>330</v>
      </c>
      <c r="C642" s="184">
        <v>4</v>
      </c>
      <c r="D642" s="230" t="s">
        <v>82</v>
      </c>
      <c r="E642" s="355" t="s">
        <v>310</v>
      </c>
      <c r="F642" s="90">
        <v>25</v>
      </c>
      <c r="G642" s="90" t="s">
        <v>54</v>
      </c>
      <c r="H642" s="90"/>
      <c r="I642" s="90"/>
      <c r="J642" s="90">
        <v>16</v>
      </c>
      <c r="K642" s="90">
        <v>16</v>
      </c>
      <c r="L642" s="90"/>
      <c r="M642" s="90"/>
      <c r="N642" s="91"/>
      <c r="O642" s="91"/>
      <c r="P642" s="92"/>
      <c r="Q642" s="91"/>
      <c r="R642" s="91"/>
      <c r="S642" s="91"/>
      <c r="T642" s="91"/>
      <c r="U642" s="91"/>
      <c r="V642" s="91"/>
      <c r="W642" s="91"/>
      <c r="X642" s="91"/>
      <c r="Y642" s="91">
        <f t="shared" si="90"/>
        <v>7.5</v>
      </c>
      <c r="Z642" s="91"/>
      <c r="AA642" s="91"/>
      <c r="AB642" s="91"/>
      <c r="AC642" s="91"/>
      <c r="AD642" s="91"/>
      <c r="AE642" s="133"/>
      <c r="AF642" s="271">
        <f t="shared" si="91"/>
        <v>23.5</v>
      </c>
      <c r="AG642" s="135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83"/>
      <c r="AT642" s="83"/>
      <c r="AU642" s="83"/>
      <c r="AV642" s="83"/>
      <c r="AW642" s="83"/>
      <c r="AX642" s="83"/>
      <c r="AY642" s="83"/>
      <c r="AZ642" s="83"/>
      <c r="BA642" s="60">
        <f>AF642</f>
        <v>23.5</v>
      </c>
      <c r="BB642" s="83"/>
      <c r="BC642" s="83"/>
      <c r="BD642" s="83"/>
      <c r="BE642" s="83"/>
      <c r="BF642" s="83"/>
      <c r="BG642" s="83"/>
      <c r="BH642" s="83"/>
      <c r="BI642" s="83"/>
      <c r="BJ642" s="83"/>
      <c r="BK642" s="83"/>
      <c r="BL642" s="83"/>
      <c r="BM642" s="83"/>
      <c r="BN642" s="90"/>
      <c r="BO642" s="83"/>
      <c r="BP642" s="83"/>
      <c r="BQ642" s="83"/>
      <c r="BR642" s="83"/>
      <c r="BS642" s="83"/>
      <c r="BT642" s="83"/>
      <c r="BU642" s="83"/>
      <c r="BV642" s="83"/>
      <c r="BW642" s="83"/>
      <c r="BX642" s="83"/>
      <c r="BY642" s="83"/>
      <c r="BZ642" s="83"/>
      <c r="CA642" s="83"/>
      <c r="CB642" s="83"/>
      <c r="CC642" s="83"/>
      <c r="CD642" s="83"/>
      <c r="CE642" s="83"/>
      <c r="CF642" s="90"/>
      <c r="CG642" s="83"/>
      <c r="CH642" s="83"/>
      <c r="CI642" s="83"/>
      <c r="CJ642" s="83"/>
      <c r="CK642" s="205"/>
      <c r="CL642" s="79" t="b">
        <f t="shared" si="78"/>
        <v>1</v>
      </c>
    </row>
    <row r="643" spans="1:90" s="237" customFormat="1" ht="11.25" customHeight="1">
      <c r="A643" s="289" t="s">
        <v>334</v>
      </c>
      <c r="B643" s="284" t="s">
        <v>330</v>
      </c>
      <c r="C643" s="184">
        <v>5</v>
      </c>
      <c r="D643" s="229" t="s">
        <v>83</v>
      </c>
      <c r="E643" s="355" t="s">
        <v>310</v>
      </c>
      <c r="F643" s="90">
        <v>25</v>
      </c>
      <c r="G643" s="90" t="s">
        <v>54</v>
      </c>
      <c r="H643" s="90"/>
      <c r="I643" s="90"/>
      <c r="J643" s="90">
        <v>10</v>
      </c>
      <c r="K643" s="90">
        <v>10</v>
      </c>
      <c r="L643" s="90"/>
      <c r="M643" s="90"/>
      <c r="N643" s="91"/>
      <c r="O643" s="91"/>
      <c r="P643" s="92"/>
      <c r="Q643" s="91"/>
      <c r="R643" s="91"/>
      <c r="S643" s="91"/>
      <c r="T643" s="91"/>
      <c r="U643" s="91"/>
      <c r="V643" s="91"/>
      <c r="W643" s="91"/>
      <c r="X643" s="91"/>
      <c r="Y643" s="91">
        <f t="shared" si="90"/>
        <v>7.5</v>
      </c>
      <c r="Z643" s="91"/>
      <c r="AA643" s="91"/>
      <c r="AB643" s="91"/>
      <c r="AC643" s="91"/>
      <c r="AD643" s="91"/>
      <c r="AE643" s="133"/>
      <c r="AF643" s="271">
        <f t="shared" si="91"/>
        <v>17.5</v>
      </c>
      <c r="AG643" s="135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  <c r="AU643" s="83"/>
      <c r="AV643" s="83"/>
      <c r="AW643" s="83"/>
      <c r="AX643" s="83"/>
      <c r="AY643" s="60"/>
      <c r="AZ643" s="83"/>
      <c r="BA643" s="83"/>
      <c r="BB643" s="83"/>
      <c r="BC643" s="83"/>
      <c r="BD643" s="83"/>
      <c r="BE643" s="83"/>
      <c r="BF643" s="83"/>
      <c r="BG643" s="83"/>
      <c r="BH643" s="83"/>
      <c r="BI643" s="83"/>
      <c r="BJ643" s="83"/>
      <c r="BK643" s="83">
        <f>AF643</f>
        <v>17.5</v>
      </c>
      <c r="BL643" s="83"/>
      <c r="BM643" s="83"/>
      <c r="BN643" s="90"/>
      <c r="BO643" s="83"/>
      <c r="BP643" s="83"/>
      <c r="BQ643" s="83"/>
      <c r="BR643" s="83"/>
      <c r="BS643" s="83"/>
      <c r="BT643" s="83"/>
      <c r="BU643" s="83"/>
      <c r="BV643" s="83"/>
      <c r="BW643" s="83"/>
      <c r="BX643" s="83"/>
      <c r="BY643" s="83"/>
      <c r="BZ643" s="83"/>
      <c r="CA643" s="83"/>
      <c r="CB643" s="83"/>
      <c r="CC643" s="83"/>
      <c r="CD643" s="83"/>
      <c r="CE643" s="83"/>
      <c r="CF643" s="90"/>
      <c r="CG643" s="83"/>
      <c r="CH643" s="83"/>
      <c r="CI643" s="83"/>
      <c r="CJ643" s="83"/>
      <c r="CK643" s="205"/>
      <c r="CL643" s="79" t="b">
        <f t="shared" si="78"/>
        <v>1</v>
      </c>
    </row>
    <row r="644" spans="1:90" s="237" customFormat="1" ht="11.25" customHeight="1">
      <c r="A644" s="289" t="s">
        <v>334</v>
      </c>
      <c r="B644" s="284" t="s">
        <v>330</v>
      </c>
      <c r="C644" s="184">
        <v>6</v>
      </c>
      <c r="D644" s="230" t="s">
        <v>94</v>
      </c>
      <c r="E644" s="355" t="s">
        <v>310</v>
      </c>
      <c r="F644" s="90">
        <v>25</v>
      </c>
      <c r="G644" s="90" t="s">
        <v>54</v>
      </c>
      <c r="H644" s="90"/>
      <c r="I644" s="90"/>
      <c r="J644" s="90">
        <v>8</v>
      </c>
      <c r="K644" s="90">
        <v>8</v>
      </c>
      <c r="L644" s="90"/>
      <c r="M644" s="90"/>
      <c r="N644" s="91"/>
      <c r="O644" s="91"/>
      <c r="P644" s="92"/>
      <c r="Q644" s="91"/>
      <c r="R644" s="91"/>
      <c r="S644" s="91"/>
      <c r="T644" s="91"/>
      <c r="U644" s="91"/>
      <c r="V644" s="91"/>
      <c r="W644" s="91"/>
      <c r="X644" s="91"/>
      <c r="Y644" s="91">
        <f t="shared" si="90"/>
        <v>7.5</v>
      </c>
      <c r="Z644" s="91"/>
      <c r="AA644" s="91"/>
      <c r="AB644" s="91"/>
      <c r="AC644" s="91"/>
      <c r="AD644" s="91"/>
      <c r="AE644" s="133"/>
      <c r="AF644" s="271">
        <f t="shared" si="91"/>
        <v>15.5</v>
      </c>
      <c r="AG644" s="135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AY644" s="83"/>
      <c r="AZ644" s="83"/>
      <c r="BA644" s="83"/>
      <c r="BB644" s="83"/>
      <c r="BC644" s="83">
        <v>15.5</v>
      </c>
      <c r="BD644" s="83"/>
      <c r="BE644" s="83"/>
      <c r="BF644" s="83"/>
      <c r="BG644" s="83"/>
      <c r="BH644" s="83"/>
      <c r="BI644" s="83"/>
      <c r="BJ644" s="83"/>
      <c r="BK644" s="83"/>
      <c r="BL644" s="83"/>
      <c r="BM644" s="83"/>
      <c r="BN644" s="90"/>
      <c r="BO644" s="83"/>
      <c r="BP644" s="83"/>
      <c r="BQ644" s="83"/>
      <c r="BR644" s="83"/>
      <c r="BS644" s="83"/>
      <c r="BT644" s="83"/>
      <c r="BU644" s="83"/>
      <c r="BV644" s="83"/>
      <c r="BW644" s="83"/>
      <c r="BX644" s="83"/>
      <c r="BY644" s="83"/>
      <c r="BZ644" s="83"/>
      <c r="CA644" s="83"/>
      <c r="CB644" s="83"/>
      <c r="CC644" s="83"/>
      <c r="CD644" s="83"/>
      <c r="CE644" s="83"/>
      <c r="CF644" s="90"/>
      <c r="CG644" s="83"/>
      <c r="CH644" s="83"/>
      <c r="CI644" s="83"/>
      <c r="CJ644" s="83"/>
      <c r="CK644" s="205"/>
      <c r="CL644" s="79" t="b">
        <f t="shared" si="78"/>
        <v>1</v>
      </c>
    </row>
    <row r="645" spans="1:90" s="237" customFormat="1" ht="11.25" customHeight="1">
      <c r="A645" s="289" t="s">
        <v>334</v>
      </c>
      <c r="B645" s="284" t="s">
        <v>330</v>
      </c>
      <c r="C645" s="184">
        <v>7</v>
      </c>
      <c r="D645" s="229" t="s">
        <v>235</v>
      </c>
      <c r="E645" s="355" t="s">
        <v>310</v>
      </c>
      <c r="F645" s="90">
        <v>25</v>
      </c>
      <c r="G645" s="90" t="s">
        <v>54</v>
      </c>
      <c r="H645" s="90"/>
      <c r="I645" s="90"/>
      <c r="J645" s="90">
        <v>20</v>
      </c>
      <c r="K645" s="90">
        <v>20</v>
      </c>
      <c r="L645" s="90"/>
      <c r="M645" s="90"/>
      <c r="N645" s="91"/>
      <c r="O645" s="91"/>
      <c r="P645" s="92"/>
      <c r="Q645" s="91"/>
      <c r="R645" s="91"/>
      <c r="S645" s="91"/>
      <c r="T645" s="91"/>
      <c r="U645" s="91"/>
      <c r="V645" s="91"/>
      <c r="W645" s="91"/>
      <c r="X645" s="91"/>
      <c r="Y645" s="91">
        <f t="shared" si="90"/>
        <v>7.5</v>
      </c>
      <c r="Z645" s="91"/>
      <c r="AA645" s="91"/>
      <c r="AB645" s="91"/>
      <c r="AC645" s="91"/>
      <c r="AD645" s="91"/>
      <c r="AE645" s="133"/>
      <c r="AF645" s="271">
        <f t="shared" si="91"/>
        <v>27.5</v>
      </c>
      <c r="AG645" s="135"/>
      <c r="AH645" s="83"/>
      <c r="AI645" s="60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AY645" s="83"/>
      <c r="AZ645" s="83"/>
      <c r="BA645" s="83"/>
      <c r="BB645" s="83"/>
      <c r="BC645" s="83"/>
      <c r="BD645" s="83"/>
      <c r="BE645" s="83"/>
      <c r="BF645" s="83"/>
      <c r="BG645" s="83"/>
      <c r="BH645" s="83"/>
      <c r="BI645" s="83"/>
      <c r="BJ645" s="83"/>
      <c r="BK645" s="83"/>
      <c r="BL645" s="83"/>
      <c r="BM645" s="83"/>
      <c r="BN645" s="90"/>
      <c r="BO645" s="83"/>
      <c r="BP645" s="83"/>
      <c r="BQ645" s="83"/>
      <c r="BR645" s="83"/>
      <c r="BS645" s="83"/>
      <c r="BT645" s="83"/>
      <c r="BU645" s="83"/>
      <c r="BV645" s="83"/>
      <c r="BW645" s="83"/>
      <c r="BX645" s="83"/>
      <c r="BY645" s="83"/>
      <c r="BZ645" s="83"/>
      <c r="CA645" s="83"/>
      <c r="CB645" s="83">
        <f>AF645</f>
        <v>27.5</v>
      </c>
      <c r="CC645" s="83"/>
      <c r="CD645" s="83"/>
      <c r="CE645" s="83"/>
      <c r="CF645" s="90"/>
      <c r="CG645" s="83"/>
      <c r="CH645" s="83"/>
      <c r="CI645" s="83"/>
      <c r="CJ645" s="83"/>
      <c r="CK645" s="205"/>
      <c r="CL645" s="79" t="b">
        <f t="shared" si="78"/>
        <v>1</v>
      </c>
    </row>
    <row r="646" spans="1:90" s="237" customFormat="1" ht="12" customHeight="1" thickBot="1">
      <c r="A646" s="289" t="s">
        <v>334</v>
      </c>
      <c r="B646" s="284" t="s">
        <v>330</v>
      </c>
      <c r="C646" s="184">
        <v>8</v>
      </c>
      <c r="D646" s="230" t="s">
        <v>93</v>
      </c>
      <c r="E646" s="355" t="s">
        <v>310</v>
      </c>
      <c r="F646" s="90">
        <v>25</v>
      </c>
      <c r="G646" s="90" t="s">
        <v>54</v>
      </c>
      <c r="H646" s="90"/>
      <c r="I646" s="90"/>
      <c r="J646" s="90"/>
      <c r="K646" s="90"/>
      <c r="L646" s="90"/>
      <c r="M646" s="90"/>
      <c r="N646" s="91"/>
      <c r="O646" s="91"/>
      <c r="P646" s="92"/>
      <c r="Q646" s="91"/>
      <c r="R646" s="91"/>
      <c r="S646" s="91"/>
      <c r="T646" s="91"/>
      <c r="U646" s="92">
        <v>7</v>
      </c>
      <c r="V646" s="92"/>
      <c r="W646" s="92"/>
      <c r="X646" s="92"/>
      <c r="Y646" s="92"/>
      <c r="Z646" s="91"/>
      <c r="AA646" s="91"/>
      <c r="AB646" s="91"/>
      <c r="AC646" s="91"/>
      <c r="AD646" s="91"/>
      <c r="AE646" s="133"/>
      <c r="AF646" s="271">
        <f t="shared" si="91"/>
        <v>7</v>
      </c>
      <c r="AG646" s="135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  <c r="AX646" s="83"/>
      <c r="AY646" s="83"/>
      <c r="AZ646" s="83"/>
      <c r="BA646" s="83"/>
      <c r="BB646" s="83"/>
      <c r="BC646" s="83"/>
      <c r="BD646" s="83"/>
      <c r="BE646" s="83"/>
      <c r="BF646" s="83"/>
      <c r="BG646" s="83"/>
      <c r="BH646" s="83"/>
      <c r="BI646" s="83"/>
      <c r="BJ646" s="83"/>
      <c r="BK646" s="83"/>
      <c r="BL646" s="83"/>
      <c r="BM646" s="83"/>
      <c r="BN646" s="90"/>
      <c r="BO646" s="83"/>
      <c r="BP646" s="83"/>
      <c r="BQ646" s="83"/>
      <c r="BR646" s="83"/>
      <c r="BS646" s="83">
        <v>7</v>
      </c>
      <c r="BT646" s="83"/>
      <c r="BU646" s="83"/>
      <c r="BV646" s="83"/>
      <c r="BW646" s="83"/>
      <c r="BX646" s="83"/>
      <c r="BY646" s="83"/>
      <c r="BZ646" s="83"/>
      <c r="CA646" s="83"/>
      <c r="CB646" s="83"/>
      <c r="CC646" s="83"/>
      <c r="CD646" s="83"/>
      <c r="CE646" s="83"/>
      <c r="CF646" s="90"/>
      <c r="CG646" s="83"/>
      <c r="CH646" s="83"/>
      <c r="CI646" s="83"/>
      <c r="CJ646" s="83"/>
      <c r="CK646" s="205"/>
      <c r="CL646" s="79" t="b">
        <f t="shared" si="78"/>
        <v>1</v>
      </c>
    </row>
    <row r="647" spans="1:90" s="238" customFormat="1" ht="9.75" customHeight="1">
      <c r="A647" s="289" t="s">
        <v>334</v>
      </c>
      <c r="B647" s="284" t="s">
        <v>330</v>
      </c>
      <c r="C647" s="236"/>
      <c r="D647" s="221"/>
      <c r="E647" s="359" t="s">
        <v>311</v>
      </c>
      <c r="F647" s="281"/>
      <c r="G647" s="281"/>
      <c r="H647" s="281"/>
      <c r="I647" s="281"/>
      <c r="J647" s="281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39"/>
      <c r="AF647" s="145"/>
      <c r="AG647" s="143"/>
      <c r="AH647" s="118"/>
      <c r="AI647" s="118"/>
      <c r="AJ647" s="118"/>
      <c r="AK647" s="118"/>
      <c r="AL647" s="118"/>
      <c r="AM647" s="118"/>
      <c r="AN647" s="118"/>
      <c r="AO647" s="118"/>
      <c r="AP647" s="118"/>
      <c r="AQ647" s="118"/>
      <c r="AR647" s="118"/>
      <c r="AS647" s="118"/>
      <c r="AT647" s="118"/>
      <c r="AU647" s="118"/>
      <c r="AV647" s="118"/>
      <c r="AW647" s="118"/>
      <c r="AX647" s="118"/>
      <c r="AY647" s="118"/>
      <c r="AZ647" s="118"/>
      <c r="BA647" s="143"/>
      <c r="BB647" s="143"/>
      <c r="BC647" s="143"/>
      <c r="BD647" s="143"/>
      <c r="BE647" s="118"/>
      <c r="BF647" s="118"/>
      <c r="BG647" s="118"/>
      <c r="BH647" s="118"/>
      <c r="BI647" s="118"/>
      <c r="BJ647" s="118"/>
      <c r="BK647" s="118"/>
      <c r="BL647" s="118"/>
      <c r="BM647" s="118"/>
      <c r="BN647" s="118"/>
      <c r="BO647" s="118"/>
      <c r="BP647" s="118"/>
      <c r="BQ647" s="118"/>
      <c r="BR647" s="118"/>
      <c r="BS647" s="118"/>
      <c r="BT647" s="118"/>
      <c r="BU647" s="118"/>
      <c r="BV647" s="118"/>
      <c r="BW647" s="118"/>
      <c r="BX647" s="118"/>
      <c r="BY647" s="118"/>
      <c r="BZ647" s="118"/>
      <c r="CA647" s="118"/>
      <c r="CB647" s="118"/>
      <c r="CC647" s="118"/>
      <c r="CD647" s="118"/>
      <c r="CE647" s="118"/>
      <c r="CF647" s="118"/>
      <c r="CG647" s="118"/>
      <c r="CH647" s="118"/>
      <c r="CI647" s="118"/>
      <c r="CJ647" s="118"/>
      <c r="CK647" s="241"/>
      <c r="CL647" s="79" t="b">
        <f t="shared" si="78"/>
        <v>1</v>
      </c>
    </row>
    <row r="648" spans="1:90" s="237" customFormat="1" ht="11.25" customHeight="1">
      <c r="A648" s="289" t="s">
        <v>334</v>
      </c>
      <c r="B648" s="284" t="s">
        <v>330</v>
      </c>
      <c r="C648" s="183">
        <v>1</v>
      </c>
      <c r="D648" s="224" t="s">
        <v>164</v>
      </c>
      <c r="E648" s="353" t="s">
        <v>311</v>
      </c>
      <c r="F648" s="166">
        <v>33</v>
      </c>
      <c r="G648" s="166" t="s">
        <v>41</v>
      </c>
      <c r="H648" s="166"/>
      <c r="I648" s="166"/>
      <c r="J648" s="166">
        <v>12</v>
      </c>
      <c r="K648" s="166">
        <v>12</v>
      </c>
      <c r="L648" s="163"/>
      <c r="M648" s="166"/>
      <c r="N648" s="68"/>
      <c r="O648" s="61"/>
      <c r="P648" s="64"/>
      <c r="Q648" s="61"/>
      <c r="R648" s="61"/>
      <c r="S648" s="61"/>
      <c r="T648" s="61"/>
      <c r="U648" s="61"/>
      <c r="V648" s="61"/>
      <c r="W648" s="61"/>
      <c r="X648" s="61"/>
      <c r="Y648" s="61">
        <f aca="true" t="shared" si="92" ref="Y648:Y654">F648*0.3</f>
        <v>9.9</v>
      </c>
      <c r="Z648" s="61"/>
      <c r="AA648" s="61"/>
      <c r="AB648" s="61"/>
      <c r="AC648" s="61"/>
      <c r="AD648" s="61"/>
      <c r="AE648" s="125"/>
      <c r="AF648" s="128">
        <f>I648+K648+M648+O648+P648+Q648+R648+S648+T648+U648+V648+W648+X648+Y648+Z648+AA648+AB648+AC648+AD648+AE648</f>
        <v>21.9</v>
      </c>
      <c r="AG648" s="126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83">
        <f>AF648</f>
        <v>21.9</v>
      </c>
      <c r="BE648" s="60"/>
      <c r="BF648" s="60"/>
      <c r="BG648" s="60"/>
      <c r="BH648" s="60"/>
      <c r="BI648" s="60"/>
      <c r="BJ648" s="60"/>
      <c r="BK648" s="60"/>
      <c r="BL648" s="60"/>
      <c r="BM648" s="60"/>
      <c r="BN648" s="166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166"/>
      <c r="CG648" s="60"/>
      <c r="CH648" s="60"/>
      <c r="CI648" s="60"/>
      <c r="CJ648" s="60"/>
      <c r="CK648" s="189"/>
      <c r="CL648" s="79" t="b">
        <f t="shared" si="78"/>
        <v>1</v>
      </c>
    </row>
    <row r="649" spans="1:90" s="237" customFormat="1" ht="11.25" customHeight="1">
      <c r="A649" s="289" t="s">
        <v>334</v>
      </c>
      <c r="B649" s="284" t="s">
        <v>330</v>
      </c>
      <c r="C649" s="183">
        <v>2</v>
      </c>
      <c r="D649" s="224" t="s">
        <v>241</v>
      </c>
      <c r="E649" s="353" t="s">
        <v>311</v>
      </c>
      <c r="F649" s="166">
        <v>33</v>
      </c>
      <c r="G649" s="166" t="s">
        <v>41</v>
      </c>
      <c r="H649" s="166"/>
      <c r="I649" s="166"/>
      <c r="J649" s="166">
        <v>12</v>
      </c>
      <c r="K649" s="166">
        <v>12</v>
      </c>
      <c r="L649" s="166"/>
      <c r="M649" s="166"/>
      <c r="N649" s="61"/>
      <c r="O649" s="61"/>
      <c r="P649" s="64"/>
      <c r="Q649" s="61"/>
      <c r="R649" s="61"/>
      <c r="S649" s="61"/>
      <c r="T649" s="61"/>
      <c r="U649" s="61"/>
      <c r="V649" s="61"/>
      <c r="W649" s="61"/>
      <c r="X649" s="61"/>
      <c r="Y649" s="61">
        <f t="shared" si="92"/>
        <v>9.9</v>
      </c>
      <c r="Z649" s="61"/>
      <c r="AA649" s="61"/>
      <c r="AB649" s="61"/>
      <c r="AC649" s="61"/>
      <c r="AD649" s="61"/>
      <c r="AE649" s="125"/>
      <c r="AF649" s="128">
        <f>I649+K649+M649+O649+P649+Q649+R649+S649+T649+U649+V649+W649+X649+Y649+Z649+AA649+AB649+AC649+AD649+AE649</f>
        <v>21.9</v>
      </c>
      <c r="AG649" s="126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>
        <v>21.9</v>
      </c>
      <c r="BG649" s="60"/>
      <c r="BH649" s="60"/>
      <c r="BI649" s="60"/>
      <c r="BJ649" s="60"/>
      <c r="BK649" s="60"/>
      <c r="BL649" s="60"/>
      <c r="BM649" s="60"/>
      <c r="BN649" s="166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166"/>
      <c r="CG649" s="60"/>
      <c r="CH649" s="60"/>
      <c r="CI649" s="60"/>
      <c r="CJ649" s="60"/>
      <c r="CK649" s="189"/>
      <c r="CL649" s="79" t="b">
        <f aca="true" t="shared" si="93" ref="CL649:CL715">SUM(AG649:CK649)=AF649</f>
        <v>1</v>
      </c>
    </row>
    <row r="650" spans="1:90" s="237" customFormat="1" ht="11.25" customHeight="1">
      <c r="A650" s="289" t="s">
        <v>334</v>
      </c>
      <c r="B650" s="284" t="s">
        <v>330</v>
      </c>
      <c r="C650" s="183">
        <v>3</v>
      </c>
      <c r="D650" s="224" t="s">
        <v>180</v>
      </c>
      <c r="E650" s="353" t="s">
        <v>311</v>
      </c>
      <c r="F650" s="166">
        <v>33</v>
      </c>
      <c r="G650" s="166" t="s">
        <v>41</v>
      </c>
      <c r="H650" s="166"/>
      <c r="I650" s="166"/>
      <c r="J650" s="166">
        <v>12</v>
      </c>
      <c r="K650" s="166">
        <v>12</v>
      </c>
      <c r="L650" s="166"/>
      <c r="M650" s="166"/>
      <c r="N650" s="61"/>
      <c r="O650" s="61"/>
      <c r="P650" s="64"/>
      <c r="Q650" s="61"/>
      <c r="R650" s="61"/>
      <c r="S650" s="61"/>
      <c r="T650" s="61"/>
      <c r="U650" s="61"/>
      <c r="V650" s="61"/>
      <c r="W650" s="61"/>
      <c r="X650" s="61"/>
      <c r="Y650" s="61">
        <f t="shared" si="92"/>
        <v>9.9</v>
      </c>
      <c r="Z650" s="61"/>
      <c r="AA650" s="61"/>
      <c r="AB650" s="61"/>
      <c r="AC650" s="61"/>
      <c r="AD650" s="61"/>
      <c r="AE650" s="125"/>
      <c r="AF650" s="128">
        <f t="shared" si="91"/>
        <v>21.9</v>
      </c>
      <c r="AG650" s="126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166"/>
      <c r="BO650" s="60"/>
      <c r="BP650" s="60"/>
      <c r="BQ650" s="60"/>
      <c r="BR650" s="60"/>
      <c r="BS650" s="60">
        <v>21.9</v>
      </c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166"/>
      <c r="CG650" s="60"/>
      <c r="CH650" s="60"/>
      <c r="CI650" s="60"/>
      <c r="CJ650" s="60"/>
      <c r="CK650" s="189"/>
      <c r="CL650" s="79" t="b">
        <f t="shared" si="93"/>
        <v>1</v>
      </c>
    </row>
    <row r="651" spans="1:90" s="237" customFormat="1" ht="11.25" customHeight="1">
      <c r="A651" s="289" t="s">
        <v>334</v>
      </c>
      <c r="B651" s="284" t="s">
        <v>330</v>
      </c>
      <c r="C651" s="183">
        <v>4</v>
      </c>
      <c r="D651" s="224" t="s">
        <v>162</v>
      </c>
      <c r="E651" s="353" t="s">
        <v>311</v>
      </c>
      <c r="F651" s="166">
        <v>33</v>
      </c>
      <c r="G651" s="166" t="s">
        <v>41</v>
      </c>
      <c r="H651" s="166"/>
      <c r="I651" s="166"/>
      <c r="J651" s="166">
        <v>8</v>
      </c>
      <c r="K651" s="166">
        <v>8</v>
      </c>
      <c r="L651" s="166"/>
      <c r="M651" s="166"/>
      <c r="N651" s="61"/>
      <c r="O651" s="61"/>
      <c r="P651" s="64"/>
      <c r="Q651" s="61"/>
      <c r="R651" s="61"/>
      <c r="S651" s="61"/>
      <c r="T651" s="61"/>
      <c r="U651" s="61"/>
      <c r="V651" s="61"/>
      <c r="W651" s="61"/>
      <c r="X651" s="61"/>
      <c r="Y651" s="61">
        <f t="shared" si="92"/>
        <v>9.9</v>
      </c>
      <c r="Z651" s="61"/>
      <c r="AA651" s="61"/>
      <c r="AB651" s="61"/>
      <c r="AC651" s="61"/>
      <c r="AD651" s="61"/>
      <c r="AE651" s="125"/>
      <c r="AF651" s="128">
        <f t="shared" si="91"/>
        <v>17.9</v>
      </c>
      <c r="AG651" s="126"/>
      <c r="AH651" s="60"/>
      <c r="AI651" s="60">
        <f>AF651</f>
        <v>17.9</v>
      </c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166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166"/>
      <c r="CG651" s="60"/>
      <c r="CH651" s="60"/>
      <c r="CI651" s="60"/>
      <c r="CJ651" s="60"/>
      <c r="CK651" s="189"/>
      <c r="CL651" s="79" t="b">
        <f t="shared" si="93"/>
        <v>1</v>
      </c>
    </row>
    <row r="652" spans="1:90" s="237" customFormat="1" ht="11.25" customHeight="1">
      <c r="A652" s="289" t="s">
        <v>334</v>
      </c>
      <c r="B652" s="284" t="s">
        <v>330</v>
      </c>
      <c r="C652" s="183">
        <v>5</v>
      </c>
      <c r="D652" s="224" t="s">
        <v>240</v>
      </c>
      <c r="E652" s="353" t="s">
        <v>311</v>
      </c>
      <c r="F652" s="166">
        <v>33</v>
      </c>
      <c r="G652" s="166" t="s">
        <v>41</v>
      </c>
      <c r="H652" s="166"/>
      <c r="I652" s="166"/>
      <c r="J652" s="166">
        <v>8</v>
      </c>
      <c r="K652" s="166">
        <v>8</v>
      </c>
      <c r="L652" s="166"/>
      <c r="M652" s="166"/>
      <c r="N652" s="61"/>
      <c r="O652" s="61"/>
      <c r="P652" s="64"/>
      <c r="Q652" s="61"/>
      <c r="R652" s="61"/>
      <c r="S652" s="61"/>
      <c r="T652" s="61"/>
      <c r="U652" s="61"/>
      <c r="V652" s="61"/>
      <c r="W652" s="61"/>
      <c r="X652" s="61"/>
      <c r="Y652" s="61">
        <f t="shared" si="92"/>
        <v>9.9</v>
      </c>
      <c r="Z652" s="61"/>
      <c r="AA652" s="61"/>
      <c r="AB652" s="61"/>
      <c r="AC652" s="61"/>
      <c r="AD652" s="61"/>
      <c r="AE652" s="125"/>
      <c r="AF652" s="128">
        <f t="shared" si="91"/>
        <v>17.9</v>
      </c>
      <c r="AG652" s="126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166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>
        <f>AF652</f>
        <v>17.9</v>
      </c>
      <c r="CB652" s="60"/>
      <c r="CC652" s="60"/>
      <c r="CD652" s="60"/>
      <c r="CE652" s="60"/>
      <c r="CF652" s="60"/>
      <c r="CG652" s="60"/>
      <c r="CH652" s="60"/>
      <c r="CI652" s="60"/>
      <c r="CJ652" s="60"/>
      <c r="CK652" s="189"/>
      <c r="CL652" s="79" t="b">
        <f t="shared" si="93"/>
        <v>1</v>
      </c>
    </row>
    <row r="653" spans="1:90" s="237" customFormat="1" ht="11.25" customHeight="1">
      <c r="A653" s="289" t="s">
        <v>334</v>
      </c>
      <c r="B653" s="284" t="s">
        <v>330</v>
      </c>
      <c r="C653" s="183">
        <v>6</v>
      </c>
      <c r="D653" s="224" t="s">
        <v>242</v>
      </c>
      <c r="E653" s="353" t="s">
        <v>311</v>
      </c>
      <c r="F653" s="166">
        <v>33</v>
      </c>
      <c r="G653" s="166" t="s">
        <v>41</v>
      </c>
      <c r="H653" s="166"/>
      <c r="I653" s="166"/>
      <c r="J653" s="166">
        <v>12</v>
      </c>
      <c r="K653" s="166">
        <v>12</v>
      </c>
      <c r="L653" s="166"/>
      <c r="M653" s="166"/>
      <c r="N653" s="61"/>
      <c r="O653" s="61"/>
      <c r="P653" s="64"/>
      <c r="Q653" s="61"/>
      <c r="R653" s="61"/>
      <c r="S653" s="61"/>
      <c r="T653" s="61"/>
      <c r="U653" s="61"/>
      <c r="V653" s="61"/>
      <c r="W653" s="61"/>
      <c r="X653" s="61"/>
      <c r="Y653" s="61">
        <f>F653*0.3</f>
        <v>9.9</v>
      </c>
      <c r="Z653" s="61"/>
      <c r="AA653" s="61"/>
      <c r="AB653" s="61"/>
      <c r="AC653" s="61"/>
      <c r="AD653" s="61"/>
      <c r="AE653" s="125"/>
      <c r="AF653" s="128">
        <f>I653+K653+M653+O653+P653+Q653+R653+S653+T653+U653+V653+W653+X653+Y653+Z653+AA653+AB653+AC653+AD653+AE653</f>
        <v>21.9</v>
      </c>
      <c r="AG653" s="126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166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4"/>
      <c r="CB653" s="60">
        <f>AF653</f>
        <v>21.9</v>
      </c>
      <c r="CC653" s="60"/>
      <c r="CD653" s="60"/>
      <c r="CE653" s="60"/>
      <c r="CF653" s="60"/>
      <c r="CG653" s="60"/>
      <c r="CH653" s="60"/>
      <c r="CI653" s="60"/>
      <c r="CJ653" s="60"/>
      <c r="CK653" s="189"/>
      <c r="CL653" s="79" t="b">
        <f t="shared" si="93"/>
        <v>1</v>
      </c>
    </row>
    <row r="654" spans="1:90" s="237" customFormat="1" ht="11.25" customHeight="1">
      <c r="A654" s="289" t="s">
        <v>334</v>
      </c>
      <c r="B654" s="284" t="s">
        <v>330</v>
      </c>
      <c r="C654" s="183">
        <v>7</v>
      </c>
      <c r="D654" s="230" t="s">
        <v>364</v>
      </c>
      <c r="E654" s="353" t="s">
        <v>311</v>
      </c>
      <c r="F654" s="166">
        <v>33</v>
      </c>
      <c r="G654" s="166" t="s">
        <v>41</v>
      </c>
      <c r="H654" s="166"/>
      <c r="I654" s="166"/>
      <c r="J654" s="166">
        <v>12</v>
      </c>
      <c r="K654" s="166">
        <v>12</v>
      </c>
      <c r="L654" s="166"/>
      <c r="M654" s="166"/>
      <c r="N654" s="61"/>
      <c r="O654" s="61"/>
      <c r="P654" s="64"/>
      <c r="Q654" s="61"/>
      <c r="R654" s="61"/>
      <c r="S654" s="61"/>
      <c r="T654" s="61"/>
      <c r="U654" s="61"/>
      <c r="V654" s="61"/>
      <c r="W654" s="61"/>
      <c r="X654" s="61"/>
      <c r="Y654" s="61">
        <f t="shared" si="92"/>
        <v>9.9</v>
      </c>
      <c r="Z654" s="61"/>
      <c r="AA654" s="61"/>
      <c r="AB654" s="61"/>
      <c r="AC654" s="61"/>
      <c r="AD654" s="61"/>
      <c r="AE654" s="125"/>
      <c r="AF654" s="128">
        <f t="shared" si="91"/>
        <v>21.9</v>
      </c>
      <c r="AG654" s="126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>
        <f>AF654</f>
        <v>21.9</v>
      </c>
      <c r="BN654" s="166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83"/>
      <c r="CC654" s="60"/>
      <c r="CD654" s="60"/>
      <c r="CE654" s="60"/>
      <c r="CF654" s="64"/>
      <c r="CG654" s="60"/>
      <c r="CH654" s="60"/>
      <c r="CI654" s="60"/>
      <c r="CJ654" s="60"/>
      <c r="CK654" s="189"/>
      <c r="CL654" s="79" t="b">
        <f t="shared" si="93"/>
        <v>1</v>
      </c>
    </row>
    <row r="655" spans="1:90" s="237" customFormat="1" ht="12" customHeight="1" thickBot="1">
      <c r="A655" s="289" t="s">
        <v>334</v>
      </c>
      <c r="B655" s="284" t="s">
        <v>330</v>
      </c>
      <c r="C655" s="183">
        <v>8</v>
      </c>
      <c r="D655" s="230" t="s">
        <v>171</v>
      </c>
      <c r="E655" s="353" t="s">
        <v>311</v>
      </c>
      <c r="F655" s="166">
        <v>33</v>
      </c>
      <c r="G655" s="166" t="s">
        <v>41</v>
      </c>
      <c r="H655" s="166"/>
      <c r="I655" s="166"/>
      <c r="J655" s="166"/>
      <c r="K655" s="166"/>
      <c r="L655" s="166"/>
      <c r="M655" s="166"/>
      <c r="N655" s="61"/>
      <c r="O655" s="61"/>
      <c r="P655" s="64"/>
      <c r="Q655" s="61"/>
      <c r="R655" s="61"/>
      <c r="S655" s="61"/>
      <c r="T655" s="61"/>
      <c r="U655" s="64"/>
      <c r="V655" s="64">
        <v>10</v>
      </c>
      <c r="W655" s="64"/>
      <c r="X655" s="64"/>
      <c r="Y655" s="64"/>
      <c r="Z655" s="61"/>
      <c r="AA655" s="61"/>
      <c r="AB655" s="61"/>
      <c r="AC655" s="61"/>
      <c r="AD655" s="61"/>
      <c r="AE655" s="125"/>
      <c r="AF655" s="128">
        <f t="shared" si="91"/>
        <v>10</v>
      </c>
      <c r="AG655" s="126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166"/>
      <c r="BO655" s="60"/>
      <c r="BP655" s="60"/>
      <c r="BQ655" s="60"/>
      <c r="BR655" s="60"/>
      <c r="BS655" s="60"/>
      <c r="BT655" s="60"/>
      <c r="BU655" s="60"/>
      <c r="BV655" s="60">
        <f>AF655</f>
        <v>10</v>
      </c>
      <c r="BW655" s="60"/>
      <c r="BX655" s="60"/>
      <c r="BY655" s="60"/>
      <c r="BZ655" s="60"/>
      <c r="CA655" s="60"/>
      <c r="CB655" s="60"/>
      <c r="CC655" s="60"/>
      <c r="CD655" s="60"/>
      <c r="CE655" s="60"/>
      <c r="CF655" s="166"/>
      <c r="CG655" s="60"/>
      <c r="CH655" s="60"/>
      <c r="CI655" s="60"/>
      <c r="CJ655" s="60"/>
      <c r="CK655" s="189"/>
      <c r="CL655" s="79" t="b">
        <f t="shared" si="93"/>
        <v>1</v>
      </c>
    </row>
    <row r="656" spans="1:90" s="238" customFormat="1" ht="9.75" customHeight="1">
      <c r="A656" s="289" t="s">
        <v>334</v>
      </c>
      <c r="B656" s="284" t="s">
        <v>330</v>
      </c>
      <c r="C656" s="236"/>
      <c r="D656" s="221"/>
      <c r="E656" s="359" t="s">
        <v>312</v>
      </c>
      <c r="F656" s="281"/>
      <c r="G656" s="281"/>
      <c r="H656" s="281"/>
      <c r="I656" s="281"/>
      <c r="J656" s="281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39"/>
      <c r="AF656" s="145"/>
      <c r="AG656" s="143"/>
      <c r="AH656" s="118"/>
      <c r="AI656" s="118"/>
      <c r="AJ656" s="118"/>
      <c r="AK656" s="118"/>
      <c r="AL656" s="118"/>
      <c r="AM656" s="118"/>
      <c r="AN656" s="118"/>
      <c r="AO656" s="118"/>
      <c r="AP656" s="118"/>
      <c r="AQ656" s="118"/>
      <c r="AR656" s="118"/>
      <c r="AS656" s="118"/>
      <c r="AT656" s="118"/>
      <c r="AU656" s="118"/>
      <c r="AV656" s="118"/>
      <c r="AW656" s="118"/>
      <c r="AX656" s="118"/>
      <c r="AY656" s="118"/>
      <c r="AZ656" s="118"/>
      <c r="BA656" s="143"/>
      <c r="BB656" s="143"/>
      <c r="BC656" s="143"/>
      <c r="BD656" s="143"/>
      <c r="BE656" s="118"/>
      <c r="BF656" s="118"/>
      <c r="BG656" s="118"/>
      <c r="BH656" s="118"/>
      <c r="BI656" s="118"/>
      <c r="BJ656" s="118"/>
      <c r="BK656" s="118"/>
      <c r="BL656" s="118"/>
      <c r="BM656" s="118"/>
      <c r="BN656" s="118"/>
      <c r="BO656" s="118"/>
      <c r="BP656" s="118"/>
      <c r="BQ656" s="118"/>
      <c r="BR656" s="118"/>
      <c r="BS656" s="118"/>
      <c r="BT656" s="118"/>
      <c r="BU656" s="118"/>
      <c r="BV656" s="118"/>
      <c r="BW656" s="118"/>
      <c r="BX656" s="118"/>
      <c r="BY656" s="118"/>
      <c r="BZ656" s="118"/>
      <c r="CA656" s="118"/>
      <c r="CB656" s="118"/>
      <c r="CC656" s="118"/>
      <c r="CD656" s="118"/>
      <c r="CE656" s="118"/>
      <c r="CF656" s="118"/>
      <c r="CG656" s="118"/>
      <c r="CH656" s="118"/>
      <c r="CI656" s="118"/>
      <c r="CJ656" s="118"/>
      <c r="CK656" s="241"/>
      <c r="CL656" s="79" t="b">
        <f t="shared" si="93"/>
        <v>1</v>
      </c>
    </row>
    <row r="657" spans="1:90" s="237" customFormat="1" ht="11.25" customHeight="1">
      <c r="A657" s="289" t="s">
        <v>334</v>
      </c>
      <c r="B657" s="284" t="s">
        <v>330</v>
      </c>
      <c r="C657" s="183">
        <v>1</v>
      </c>
      <c r="D657" s="224" t="s">
        <v>239</v>
      </c>
      <c r="E657" s="353" t="s">
        <v>312</v>
      </c>
      <c r="F657" s="166">
        <v>25</v>
      </c>
      <c r="G657" s="166" t="s">
        <v>56</v>
      </c>
      <c r="H657" s="166">
        <v>8</v>
      </c>
      <c r="I657" s="166">
        <v>8</v>
      </c>
      <c r="J657" s="166">
        <v>10</v>
      </c>
      <c r="K657" s="166">
        <v>10</v>
      </c>
      <c r="L657" s="163"/>
      <c r="M657" s="166"/>
      <c r="N657" s="68"/>
      <c r="O657" s="61"/>
      <c r="P657" s="64"/>
      <c r="Q657" s="61"/>
      <c r="R657" s="61"/>
      <c r="S657" s="61"/>
      <c r="T657" s="61"/>
      <c r="U657" s="61"/>
      <c r="V657" s="61"/>
      <c r="W657" s="61"/>
      <c r="X657" s="61"/>
      <c r="Y657" s="61">
        <f aca="true" t="shared" si="94" ref="Y657:Y663">F657*0.3</f>
        <v>7.5</v>
      </c>
      <c r="Z657" s="61"/>
      <c r="AA657" s="61"/>
      <c r="AB657" s="61"/>
      <c r="AC657" s="61"/>
      <c r="AD657" s="61"/>
      <c r="AE657" s="125"/>
      <c r="AF657" s="128">
        <f aca="true" t="shared" si="95" ref="AF657:AF666">I657+K657+M657+O657+P657+Q657+R657+S657+T657+U657+V657+W657+X657+Y657+Z657+AA657+AB657+AC657+AD657+AE657</f>
        <v>25.5</v>
      </c>
      <c r="AG657" s="126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5"/>
      <c r="BA657" s="60"/>
      <c r="BB657" s="60"/>
      <c r="BC657" s="60"/>
      <c r="BD657" s="60"/>
      <c r="BE657" s="60"/>
      <c r="BF657" s="60"/>
      <c r="BG657" s="60">
        <v>25.5</v>
      </c>
      <c r="BH657" s="60"/>
      <c r="BI657" s="60"/>
      <c r="BJ657" s="60"/>
      <c r="BK657" s="60"/>
      <c r="BL657" s="60"/>
      <c r="BM657" s="60"/>
      <c r="BN657" s="166"/>
      <c r="BO657" s="60"/>
      <c r="BP657" s="60"/>
      <c r="BQ657" s="60"/>
      <c r="BR657" s="60"/>
      <c r="BS657" s="60"/>
      <c r="BT657" s="60"/>
      <c r="BU657" s="60"/>
      <c r="BV657" s="60"/>
      <c r="BW657" s="60"/>
      <c r="BX657" s="60"/>
      <c r="BY657" s="60"/>
      <c r="BZ657" s="60"/>
      <c r="CA657" s="60"/>
      <c r="CB657" s="60"/>
      <c r="CC657" s="60"/>
      <c r="CD657" s="60"/>
      <c r="CE657" s="60"/>
      <c r="CF657" s="166"/>
      <c r="CG657" s="60"/>
      <c r="CH657" s="60"/>
      <c r="CI657" s="60"/>
      <c r="CJ657" s="60"/>
      <c r="CK657" s="189"/>
      <c r="CL657" s="79" t="b">
        <f t="shared" si="93"/>
        <v>1</v>
      </c>
    </row>
    <row r="658" spans="1:90" s="237" customFormat="1" ht="11.25" customHeight="1">
      <c r="A658" s="289" t="s">
        <v>334</v>
      </c>
      <c r="B658" s="284" t="s">
        <v>330</v>
      </c>
      <c r="C658" s="183">
        <v>2</v>
      </c>
      <c r="D658" s="226" t="s">
        <v>377</v>
      </c>
      <c r="E658" s="353" t="s">
        <v>312</v>
      </c>
      <c r="F658" s="166">
        <v>25</v>
      </c>
      <c r="G658" s="166" t="s">
        <v>56</v>
      </c>
      <c r="H658" s="166">
        <v>4</v>
      </c>
      <c r="I658" s="166">
        <v>4</v>
      </c>
      <c r="J658" s="166">
        <v>4</v>
      </c>
      <c r="K658" s="166">
        <v>4</v>
      </c>
      <c r="L658" s="163"/>
      <c r="M658" s="166"/>
      <c r="N658" s="68"/>
      <c r="O658" s="61"/>
      <c r="P658" s="64"/>
      <c r="Q658" s="61"/>
      <c r="R658" s="61"/>
      <c r="S658" s="61"/>
      <c r="T658" s="61"/>
      <c r="U658" s="61"/>
      <c r="V658" s="61"/>
      <c r="W658" s="61"/>
      <c r="X658" s="61"/>
      <c r="Y658" s="61">
        <f t="shared" si="94"/>
        <v>7.5</v>
      </c>
      <c r="Z658" s="61"/>
      <c r="AA658" s="61"/>
      <c r="AB658" s="61"/>
      <c r="AC658" s="61"/>
      <c r="AD658" s="61"/>
      <c r="AE658" s="125"/>
      <c r="AF658" s="128">
        <f t="shared" si="95"/>
        <v>15.5</v>
      </c>
      <c r="AG658" s="126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>
        <v>15.5</v>
      </c>
      <c r="BH658" s="60"/>
      <c r="BI658" s="60"/>
      <c r="BJ658" s="60"/>
      <c r="BK658" s="60"/>
      <c r="BL658" s="60"/>
      <c r="BM658" s="60"/>
      <c r="BN658" s="166"/>
      <c r="BO658" s="60"/>
      <c r="BP658" s="60"/>
      <c r="BQ658" s="60"/>
      <c r="BR658" s="60"/>
      <c r="BS658" s="60"/>
      <c r="BT658" s="60"/>
      <c r="BU658" s="60"/>
      <c r="BV658" s="60"/>
      <c r="BW658" s="60"/>
      <c r="BX658" s="60"/>
      <c r="BY658" s="60"/>
      <c r="BZ658" s="60"/>
      <c r="CA658" s="60"/>
      <c r="CB658" s="60"/>
      <c r="CC658" s="60"/>
      <c r="CD658" s="60"/>
      <c r="CE658" s="60"/>
      <c r="CF658" s="166"/>
      <c r="CG658" s="60"/>
      <c r="CH658" s="60"/>
      <c r="CI658" s="60"/>
      <c r="CJ658" s="60"/>
      <c r="CK658" s="189"/>
      <c r="CL658" s="79" t="b">
        <f t="shared" si="93"/>
        <v>1</v>
      </c>
    </row>
    <row r="659" spans="1:90" s="237" customFormat="1" ht="11.25" customHeight="1">
      <c r="A659" s="289" t="s">
        <v>334</v>
      </c>
      <c r="B659" s="284" t="s">
        <v>330</v>
      </c>
      <c r="C659" s="183">
        <v>3</v>
      </c>
      <c r="D659" s="224" t="s">
        <v>237</v>
      </c>
      <c r="E659" s="353" t="s">
        <v>312</v>
      </c>
      <c r="F659" s="166">
        <v>25</v>
      </c>
      <c r="G659" s="166" t="s">
        <v>56</v>
      </c>
      <c r="H659" s="166">
        <v>6</v>
      </c>
      <c r="I659" s="166">
        <v>6</v>
      </c>
      <c r="J659" s="166">
        <v>4</v>
      </c>
      <c r="K659" s="166">
        <v>4</v>
      </c>
      <c r="L659" s="163"/>
      <c r="M659" s="166"/>
      <c r="N659" s="61"/>
      <c r="O659" s="61"/>
      <c r="P659" s="64"/>
      <c r="Q659" s="61"/>
      <c r="R659" s="61"/>
      <c r="S659" s="61"/>
      <c r="T659" s="61"/>
      <c r="U659" s="61"/>
      <c r="V659" s="61"/>
      <c r="W659" s="61"/>
      <c r="X659" s="61"/>
      <c r="Y659" s="61">
        <f t="shared" si="94"/>
        <v>7.5</v>
      </c>
      <c r="Z659" s="61"/>
      <c r="AA659" s="61"/>
      <c r="AB659" s="61"/>
      <c r="AC659" s="61"/>
      <c r="AD659" s="61"/>
      <c r="AE659" s="125"/>
      <c r="AF659" s="128">
        <f t="shared" si="95"/>
        <v>17.5</v>
      </c>
      <c r="AG659" s="126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>
        <v>17.5</v>
      </c>
      <c r="BH659" s="60"/>
      <c r="BI659" s="60"/>
      <c r="BJ659" s="60"/>
      <c r="BK659" s="60"/>
      <c r="BL659" s="60"/>
      <c r="BM659" s="60"/>
      <c r="BN659" s="166"/>
      <c r="BO659" s="60"/>
      <c r="BP659" s="60"/>
      <c r="BQ659" s="60"/>
      <c r="BR659" s="60"/>
      <c r="BS659" s="60"/>
      <c r="BT659" s="60"/>
      <c r="BU659" s="60"/>
      <c r="BV659" s="60"/>
      <c r="BW659" s="60"/>
      <c r="BX659" s="60"/>
      <c r="BY659" s="60"/>
      <c r="BZ659" s="60"/>
      <c r="CA659" s="60"/>
      <c r="CB659" s="60"/>
      <c r="CC659" s="60"/>
      <c r="CD659" s="60"/>
      <c r="CE659" s="60"/>
      <c r="CF659" s="166"/>
      <c r="CG659" s="60"/>
      <c r="CH659" s="60"/>
      <c r="CI659" s="60"/>
      <c r="CJ659" s="60"/>
      <c r="CK659" s="189"/>
      <c r="CL659" s="79" t="b">
        <f t="shared" si="93"/>
        <v>1</v>
      </c>
    </row>
    <row r="660" spans="1:90" s="237" customFormat="1" ht="11.25" customHeight="1">
      <c r="A660" s="289" t="s">
        <v>334</v>
      </c>
      <c r="B660" s="284" t="s">
        <v>330</v>
      </c>
      <c r="C660" s="183">
        <v>4</v>
      </c>
      <c r="D660" s="222" t="s">
        <v>313</v>
      </c>
      <c r="E660" s="353" t="s">
        <v>312</v>
      </c>
      <c r="F660" s="166">
        <v>25</v>
      </c>
      <c r="G660" s="166" t="s">
        <v>56</v>
      </c>
      <c r="H660" s="166">
        <v>10</v>
      </c>
      <c r="I660" s="166">
        <v>10</v>
      </c>
      <c r="J660" s="166">
        <v>4</v>
      </c>
      <c r="K660" s="166">
        <v>4</v>
      </c>
      <c r="L660" s="163"/>
      <c r="M660" s="166"/>
      <c r="N660" s="61"/>
      <c r="O660" s="61"/>
      <c r="P660" s="64"/>
      <c r="Q660" s="61"/>
      <c r="R660" s="61"/>
      <c r="S660" s="61"/>
      <c r="T660" s="61"/>
      <c r="U660" s="61"/>
      <c r="V660" s="61"/>
      <c r="W660" s="61"/>
      <c r="X660" s="61"/>
      <c r="Y660" s="61">
        <f t="shared" si="94"/>
        <v>7.5</v>
      </c>
      <c r="Z660" s="61"/>
      <c r="AA660" s="61"/>
      <c r="AB660" s="61"/>
      <c r="AC660" s="61"/>
      <c r="AD660" s="61"/>
      <c r="AE660" s="125"/>
      <c r="AF660" s="128">
        <f t="shared" si="95"/>
        <v>21.5</v>
      </c>
      <c r="AG660" s="126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>
        <v>21.5</v>
      </c>
      <c r="BH660" s="60"/>
      <c r="BI660" s="60"/>
      <c r="BJ660" s="60"/>
      <c r="BK660" s="60"/>
      <c r="BL660" s="60"/>
      <c r="BM660" s="60"/>
      <c r="BN660" s="166"/>
      <c r="BO660" s="60"/>
      <c r="BP660" s="60"/>
      <c r="BQ660" s="60"/>
      <c r="BR660" s="60"/>
      <c r="BS660" s="60"/>
      <c r="BT660" s="60"/>
      <c r="BU660" s="60"/>
      <c r="BV660" s="60"/>
      <c r="BW660" s="60"/>
      <c r="BX660" s="60"/>
      <c r="BY660" s="60"/>
      <c r="BZ660" s="60"/>
      <c r="CA660" s="60"/>
      <c r="CB660" s="60"/>
      <c r="CC660" s="60"/>
      <c r="CD660" s="60"/>
      <c r="CE660" s="60"/>
      <c r="CF660" s="166"/>
      <c r="CG660" s="60"/>
      <c r="CH660" s="60"/>
      <c r="CI660" s="60"/>
      <c r="CJ660" s="60"/>
      <c r="CK660" s="189"/>
      <c r="CL660" s="79" t="b">
        <f t="shared" si="93"/>
        <v>1</v>
      </c>
    </row>
    <row r="661" spans="1:90" s="237" customFormat="1" ht="11.25" customHeight="1">
      <c r="A661" s="289" t="s">
        <v>334</v>
      </c>
      <c r="B661" s="284" t="s">
        <v>330</v>
      </c>
      <c r="C661" s="183">
        <v>5</v>
      </c>
      <c r="D661" s="230" t="s">
        <v>170</v>
      </c>
      <c r="E661" s="353" t="s">
        <v>312</v>
      </c>
      <c r="F661" s="166">
        <v>25</v>
      </c>
      <c r="G661" s="166" t="s">
        <v>56</v>
      </c>
      <c r="H661" s="166">
        <v>8</v>
      </c>
      <c r="I661" s="166">
        <v>8</v>
      </c>
      <c r="J661" s="166">
        <v>4</v>
      </c>
      <c r="K661" s="166">
        <v>4</v>
      </c>
      <c r="L661" s="163"/>
      <c r="M661" s="166"/>
      <c r="N661" s="61"/>
      <c r="O661" s="61"/>
      <c r="P661" s="64"/>
      <c r="Q661" s="61"/>
      <c r="R661" s="61"/>
      <c r="S661" s="61"/>
      <c r="T661" s="61"/>
      <c r="U661" s="61"/>
      <c r="V661" s="61"/>
      <c r="W661" s="61"/>
      <c r="X661" s="61"/>
      <c r="Y661" s="61">
        <f t="shared" si="94"/>
        <v>7.5</v>
      </c>
      <c r="Z661" s="61"/>
      <c r="AA661" s="61"/>
      <c r="AB661" s="61"/>
      <c r="AC661" s="61"/>
      <c r="AD661" s="61"/>
      <c r="AE661" s="125"/>
      <c r="AF661" s="128">
        <f t="shared" si="95"/>
        <v>19.5</v>
      </c>
      <c r="AG661" s="126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>
        <v>19.5</v>
      </c>
      <c r="BM661" s="60"/>
      <c r="BN661" s="166"/>
      <c r="BO661" s="60"/>
      <c r="BP661" s="60"/>
      <c r="BQ661" s="60"/>
      <c r="BR661" s="60"/>
      <c r="BS661" s="60"/>
      <c r="BT661" s="60"/>
      <c r="BU661" s="60"/>
      <c r="BV661" s="60"/>
      <c r="BW661" s="60"/>
      <c r="BX661" s="60"/>
      <c r="BY661" s="60"/>
      <c r="BZ661" s="60"/>
      <c r="CA661" s="60"/>
      <c r="CB661" s="60"/>
      <c r="CC661" s="60"/>
      <c r="CD661" s="60"/>
      <c r="CE661" s="60"/>
      <c r="CF661" s="166"/>
      <c r="CG661" s="60"/>
      <c r="CH661" s="60"/>
      <c r="CI661" s="60"/>
      <c r="CJ661" s="60"/>
      <c r="CK661" s="189"/>
      <c r="CL661" s="79" t="b">
        <f t="shared" si="93"/>
        <v>1</v>
      </c>
    </row>
    <row r="662" spans="1:90" s="237" customFormat="1" ht="11.25" customHeight="1">
      <c r="A662" s="289" t="s">
        <v>334</v>
      </c>
      <c r="B662" s="284" t="s">
        <v>330</v>
      </c>
      <c r="C662" s="183">
        <v>6</v>
      </c>
      <c r="D662" s="222" t="s">
        <v>65</v>
      </c>
      <c r="E662" s="353" t="s">
        <v>312</v>
      </c>
      <c r="F662" s="166">
        <v>25</v>
      </c>
      <c r="G662" s="166" t="s">
        <v>56</v>
      </c>
      <c r="H662" s="166">
        <v>4</v>
      </c>
      <c r="I662" s="166">
        <v>4</v>
      </c>
      <c r="J662" s="166">
        <v>2</v>
      </c>
      <c r="K662" s="166">
        <v>2</v>
      </c>
      <c r="L662" s="163"/>
      <c r="M662" s="166"/>
      <c r="N662" s="61"/>
      <c r="O662" s="61"/>
      <c r="P662" s="64"/>
      <c r="Q662" s="61"/>
      <c r="R662" s="61"/>
      <c r="S662" s="61"/>
      <c r="T662" s="61"/>
      <c r="U662" s="61"/>
      <c r="V662" s="61"/>
      <c r="W662" s="61"/>
      <c r="X662" s="61"/>
      <c r="Y662" s="61">
        <f t="shared" si="94"/>
        <v>7.5</v>
      </c>
      <c r="Z662" s="61"/>
      <c r="AA662" s="61"/>
      <c r="AB662" s="61"/>
      <c r="AC662" s="61"/>
      <c r="AD662" s="61"/>
      <c r="AE662" s="125"/>
      <c r="AF662" s="128">
        <f t="shared" si="95"/>
        <v>13.5</v>
      </c>
      <c r="AG662" s="126"/>
      <c r="AH662" s="60">
        <f>AF662</f>
        <v>13.5</v>
      </c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166"/>
      <c r="BO662" s="60"/>
      <c r="BP662" s="60"/>
      <c r="BQ662" s="60"/>
      <c r="BR662" s="60"/>
      <c r="BS662" s="60"/>
      <c r="BT662" s="60"/>
      <c r="BU662" s="60"/>
      <c r="BV662" s="60"/>
      <c r="BW662" s="60"/>
      <c r="BX662" s="60"/>
      <c r="BY662" s="60"/>
      <c r="BZ662" s="60"/>
      <c r="CA662" s="60"/>
      <c r="CB662" s="60"/>
      <c r="CC662" s="60"/>
      <c r="CD662" s="60"/>
      <c r="CE662" s="60"/>
      <c r="CF662" s="166"/>
      <c r="CG662" s="60"/>
      <c r="CH662" s="60"/>
      <c r="CI662" s="60"/>
      <c r="CJ662" s="60"/>
      <c r="CK662" s="189"/>
      <c r="CL662" s="79" t="b">
        <f t="shared" si="93"/>
        <v>1</v>
      </c>
    </row>
    <row r="663" spans="1:90" s="237" customFormat="1" ht="11.25" customHeight="1">
      <c r="A663" s="289" t="s">
        <v>334</v>
      </c>
      <c r="B663" s="284" t="s">
        <v>330</v>
      </c>
      <c r="C663" s="183">
        <v>7</v>
      </c>
      <c r="D663" s="229" t="s">
        <v>350</v>
      </c>
      <c r="E663" s="353" t="s">
        <v>312</v>
      </c>
      <c r="F663" s="166">
        <v>25</v>
      </c>
      <c r="G663" s="166" t="s">
        <v>56</v>
      </c>
      <c r="H663" s="166">
        <v>6</v>
      </c>
      <c r="I663" s="166">
        <v>6</v>
      </c>
      <c r="J663" s="166">
        <v>4</v>
      </c>
      <c r="K663" s="166">
        <v>4</v>
      </c>
      <c r="L663" s="163"/>
      <c r="M663" s="166"/>
      <c r="N663" s="61"/>
      <c r="O663" s="61"/>
      <c r="P663" s="64"/>
      <c r="Q663" s="61"/>
      <c r="R663" s="61"/>
      <c r="S663" s="61"/>
      <c r="T663" s="61"/>
      <c r="U663" s="61"/>
      <c r="V663" s="61"/>
      <c r="W663" s="61"/>
      <c r="X663" s="61"/>
      <c r="Y663" s="61">
        <f t="shared" si="94"/>
        <v>7.5</v>
      </c>
      <c r="Z663" s="61"/>
      <c r="AA663" s="61"/>
      <c r="AB663" s="61"/>
      <c r="AC663" s="61"/>
      <c r="AD663" s="61"/>
      <c r="AE663" s="125"/>
      <c r="AF663" s="128">
        <f t="shared" si="95"/>
        <v>17.5</v>
      </c>
      <c r="AG663" s="126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>
        <f>AF663</f>
        <v>17.5</v>
      </c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166"/>
      <c r="BO663" s="60"/>
      <c r="BP663" s="60"/>
      <c r="BQ663" s="60"/>
      <c r="BR663" s="60"/>
      <c r="BS663" s="60"/>
      <c r="BT663" s="60"/>
      <c r="BU663" s="60"/>
      <c r="BV663" s="60"/>
      <c r="BW663" s="60"/>
      <c r="BX663" s="60"/>
      <c r="BY663" s="60"/>
      <c r="BZ663" s="60"/>
      <c r="CA663" s="60"/>
      <c r="CB663" s="60"/>
      <c r="CC663" s="60"/>
      <c r="CD663" s="60"/>
      <c r="CE663" s="60"/>
      <c r="CF663" s="166"/>
      <c r="CG663" s="60"/>
      <c r="CH663" s="60"/>
      <c r="CI663" s="60"/>
      <c r="CJ663" s="60"/>
      <c r="CK663" s="189"/>
      <c r="CL663" s="79" t="b">
        <f t="shared" si="93"/>
        <v>1</v>
      </c>
    </row>
    <row r="664" spans="1:90" s="237" customFormat="1" ht="11.25" customHeight="1">
      <c r="A664" s="289" t="s">
        <v>334</v>
      </c>
      <c r="B664" s="284" t="s">
        <v>330</v>
      </c>
      <c r="C664" s="183">
        <v>8</v>
      </c>
      <c r="D664" s="230" t="s">
        <v>86</v>
      </c>
      <c r="E664" s="353" t="s">
        <v>312</v>
      </c>
      <c r="F664" s="166">
        <v>25</v>
      </c>
      <c r="G664" s="166" t="s">
        <v>56</v>
      </c>
      <c r="H664" s="87"/>
      <c r="I664" s="87"/>
      <c r="J664" s="166"/>
      <c r="K664" s="166"/>
      <c r="L664" s="163"/>
      <c r="M664" s="166"/>
      <c r="N664" s="61"/>
      <c r="O664" s="61"/>
      <c r="P664" s="64"/>
      <c r="Q664" s="61"/>
      <c r="R664" s="61"/>
      <c r="S664" s="61"/>
      <c r="T664" s="61"/>
      <c r="U664" s="64"/>
      <c r="V664" s="64">
        <v>8</v>
      </c>
      <c r="W664" s="64"/>
      <c r="X664" s="64"/>
      <c r="Y664" s="64"/>
      <c r="Z664" s="61"/>
      <c r="AA664" s="61"/>
      <c r="AB664" s="61"/>
      <c r="AC664" s="61"/>
      <c r="AD664" s="61"/>
      <c r="AE664" s="125"/>
      <c r="AF664" s="128">
        <f t="shared" si="95"/>
        <v>8</v>
      </c>
      <c r="AG664" s="126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>
        <v>8</v>
      </c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166"/>
      <c r="BO664" s="60"/>
      <c r="BP664" s="60"/>
      <c r="BQ664" s="60"/>
      <c r="BR664" s="60"/>
      <c r="BS664" s="60"/>
      <c r="BT664" s="60"/>
      <c r="BU664" s="60"/>
      <c r="BV664" s="60"/>
      <c r="BW664" s="60"/>
      <c r="BX664" s="60"/>
      <c r="BY664" s="60"/>
      <c r="BZ664" s="60"/>
      <c r="CA664" s="60"/>
      <c r="CB664" s="60"/>
      <c r="CC664" s="60"/>
      <c r="CD664" s="60"/>
      <c r="CE664" s="60"/>
      <c r="CF664" s="166"/>
      <c r="CG664" s="60"/>
      <c r="CH664" s="60"/>
      <c r="CI664" s="60"/>
      <c r="CJ664" s="60"/>
      <c r="CK664" s="189"/>
      <c r="CL664" s="79" t="b">
        <f t="shared" si="93"/>
        <v>1</v>
      </c>
    </row>
    <row r="665" spans="1:90" s="237" customFormat="1" ht="11.25" customHeight="1">
      <c r="A665" s="289" t="s">
        <v>334</v>
      </c>
      <c r="B665" s="284" t="s">
        <v>330</v>
      </c>
      <c r="C665" s="183">
        <v>9</v>
      </c>
      <c r="D665" s="229" t="s">
        <v>133</v>
      </c>
      <c r="E665" s="353" t="s">
        <v>312</v>
      </c>
      <c r="F665" s="166">
        <v>25</v>
      </c>
      <c r="G665" s="166" t="s">
        <v>56</v>
      </c>
      <c r="H665" s="166"/>
      <c r="I665" s="166"/>
      <c r="J665" s="166"/>
      <c r="K665" s="166"/>
      <c r="L665" s="166"/>
      <c r="M665" s="166"/>
      <c r="N665" s="61"/>
      <c r="O665" s="61"/>
      <c r="P665" s="64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4">
        <v>2</v>
      </c>
      <c r="AB665" s="64"/>
      <c r="AC665" s="64">
        <f>ROUND(F665/10*0.5*5,0)</f>
        <v>6</v>
      </c>
      <c r="AD665" s="61"/>
      <c r="AE665" s="125"/>
      <c r="AF665" s="128">
        <f t="shared" si="95"/>
        <v>8</v>
      </c>
      <c r="AG665" s="126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0"/>
      <c r="BN665" s="166"/>
      <c r="BO665" s="60"/>
      <c r="BP665" s="60"/>
      <c r="BQ665" s="60"/>
      <c r="BR665" s="60"/>
      <c r="BS665" s="60"/>
      <c r="BT665" s="60"/>
      <c r="BU665" s="60"/>
      <c r="BV665" s="60"/>
      <c r="BW665" s="60"/>
      <c r="BX665" s="60"/>
      <c r="BY665" s="60"/>
      <c r="BZ665" s="60"/>
      <c r="CA665" s="60"/>
      <c r="CB665" s="60"/>
      <c r="CC665" s="60"/>
      <c r="CD665" s="60"/>
      <c r="CE665" s="60"/>
      <c r="CF665" s="166"/>
      <c r="CG665" s="71">
        <f>AF665</f>
        <v>8</v>
      </c>
      <c r="CH665" s="60"/>
      <c r="CI665" s="60"/>
      <c r="CJ665" s="60"/>
      <c r="CK665" s="189"/>
      <c r="CL665" s="79" t="b">
        <f t="shared" si="93"/>
        <v>1</v>
      </c>
    </row>
    <row r="666" spans="1:90" s="237" customFormat="1" ht="12" customHeight="1" thickBot="1">
      <c r="A666" s="289" t="s">
        <v>334</v>
      </c>
      <c r="B666" s="284" t="s">
        <v>330</v>
      </c>
      <c r="C666" s="183">
        <v>10</v>
      </c>
      <c r="D666" s="222" t="s">
        <v>265</v>
      </c>
      <c r="E666" s="353" t="s">
        <v>312</v>
      </c>
      <c r="F666" s="166">
        <v>25</v>
      </c>
      <c r="G666" s="166" t="s">
        <v>56</v>
      </c>
      <c r="H666" s="166"/>
      <c r="I666" s="166"/>
      <c r="J666" s="166"/>
      <c r="K666" s="166"/>
      <c r="L666" s="166"/>
      <c r="M666" s="166"/>
      <c r="N666" s="61"/>
      <c r="O666" s="61"/>
      <c r="P666" s="64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4">
        <v>2</v>
      </c>
      <c r="AB666" s="64"/>
      <c r="AC666" s="64">
        <f>ROUND(F666/10*0.5*5,0)</f>
        <v>6</v>
      </c>
      <c r="AD666" s="61"/>
      <c r="AE666" s="125"/>
      <c r="AF666" s="128">
        <f t="shared" si="95"/>
        <v>8</v>
      </c>
      <c r="AG666" s="126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0"/>
      <c r="BN666" s="166"/>
      <c r="BO666" s="60"/>
      <c r="BP666" s="60"/>
      <c r="BQ666" s="60"/>
      <c r="BR666" s="60"/>
      <c r="BS666" s="60"/>
      <c r="BT666" s="60"/>
      <c r="BU666" s="60"/>
      <c r="BV666" s="60"/>
      <c r="BW666" s="60"/>
      <c r="BX666" s="60"/>
      <c r="BY666" s="60"/>
      <c r="BZ666" s="60"/>
      <c r="CA666" s="60"/>
      <c r="CB666" s="60"/>
      <c r="CC666" s="60"/>
      <c r="CD666" s="60"/>
      <c r="CE666" s="60"/>
      <c r="CF666" s="166"/>
      <c r="CG666" s="71">
        <f>AF666</f>
        <v>8</v>
      </c>
      <c r="CH666" s="60"/>
      <c r="CI666" s="60"/>
      <c r="CJ666" s="60"/>
      <c r="CK666" s="189"/>
      <c r="CL666" s="79" t="b">
        <f t="shared" si="93"/>
        <v>1</v>
      </c>
    </row>
    <row r="667" spans="1:90" s="238" customFormat="1" ht="9.75" customHeight="1">
      <c r="A667" s="289" t="s">
        <v>334</v>
      </c>
      <c r="B667" s="284" t="s">
        <v>330</v>
      </c>
      <c r="C667" s="236"/>
      <c r="D667" s="221"/>
      <c r="E667" s="359" t="s">
        <v>314</v>
      </c>
      <c r="F667" s="281"/>
      <c r="G667" s="281"/>
      <c r="H667" s="281"/>
      <c r="I667" s="281"/>
      <c r="J667" s="281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39"/>
      <c r="AF667" s="145"/>
      <c r="AG667" s="143"/>
      <c r="AH667" s="118"/>
      <c r="AI667" s="118"/>
      <c r="AJ667" s="118"/>
      <c r="AK667" s="118"/>
      <c r="AL667" s="118"/>
      <c r="AM667" s="118"/>
      <c r="AN667" s="118"/>
      <c r="AO667" s="118"/>
      <c r="AP667" s="118"/>
      <c r="AQ667" s="118"/>
      <c r="AR667" s="118"/>
      <c r="AS667" s="118"/>
      <c r="AT667" s="118"/>
      <c r="AU667" s="118"/>
      <c r="AV667" s="118"/>
      <c r="AW667" s="118"/>
      <c r="AX667" s="118"/>
      <c r="AY667" s="118"/>
      <c r="AZ667" s="118"/>
      <c r="BA667" s="143"/>
      <c r="BB667" s="143"/>
      <c r="BC667" s="143"/>
      <c r="BD667" s="143"/>
      <c r="BE667" s="118"/>
      <c r="BF667" s="118"/>
      <c r="BG667" s="118"/>
      <c r="BH667" s="118"/>
      <c r="BI667" s="118"/>
      <c r="BJ667" s="118"/>
      <c r="BK667" s="118"/>
      <c r="BL667" s="118"/>
      <c r="BM667" s="118"/>
      <c r="BN667" s="118"/>
      <c r="BO667" s="118"/>
      <c r="BP667" s="118"/>
      <c r="BQ667" s="118"/>
      <c r="BR667" s="118"/>
      <c r="BS667" s="118"/>
      <c r="BT667" s="118"/>
      <c r="BU667" s="118"/>
      <c r="BV667" s="118"/>
      <c r="BW667" s="118"/>
      <c r="BX667" s="118"/>
      <c r="BY667" s="118"/>
      <c r="BZ667" s="118"/>
      <c r="CA667" s="118"/>
      <c r="CB667" s="118"/>
      <c r="CC667" s="118"/>
      <c r="CD667" s="118"/>
      <c r="CE667" s="118"/>
      <c r="CF667" s="118"/>
      <c r="CG667" s="118"/>
      <c r="CH667" s="118"/>
      <c r="CI667" s="118"/>
      <c r="CJ667" s="118"/>
      <c r="CK667" s="241"/>
      <c r="CL667" s="79" t="b">
        <f t="shared" si="93"/>
        <v>1</v>
      </c>
    </row>
    <row r="668" spans="1:90" s="237" customFormat="1" ht="11.25" customHeight="1">
      <c r="A668" s="289" t="s">
        <v>334</v>
      </c>
      <c r="B668" s="284" t="s">
        <v>330</v>
      </c>
      <c r="C668" s="184">
        <v>1</v>
      </c>
      <c r="D668" s="230" t="s">
        <v>112</v>
      </c>
      <c r="E668" s="355" t="s">
        <v>314</v>
      </c>
      <c r="F668" s="90">
        <v>25</v>
      </c>
      <c r="G668" s="90" t="s">
        <v>54</v>
      </c>
      <c r="H668" s="90"/>
      <c r="I668" s="90"/>
      <c r="J668" s="90">
        <v>10</v>
      </c>
      <c r="K668" s="90">
        <v>10</v>
      </c>
      <c r="L668" s="90"/>
      <c r="M668" s="90"/>
      <c r="N668" s="95"/>
      <c r="O668" s="91"/>
      <c r="P668" s="92"/>
      <c r="Q668" s="91"/>
      <c r="R668" s="91"/>
      <c r="S668" s="91"/>
      <c r="T668" s="91"/>
      <c r="U668" s="91"/>
      <c r="V668" s="91"/>
      <c r="W668" s="91"/>
      <c r="X668" s="91"/>
      <c r="Y668" s="91">
        <f aca="true" t="shared" si="96" ref="Y668:Y674">F668*0.3</f>
        <v>7.5</v>
      </c>
      <c r="Z668" s="91"/>
      <c r="AA668" s="91"/>
      <c r="AB668" s="91"/>
      <c r="AC668" s="91"/>
      <c r="AD668" s="91"/>
      <c r="AE668" s="133"/>
      <c r="AF668" s="271">
        <f aca="true" t="shared" si="97" ref="AF668:AF673">I668+K668+M668+O668+P668+Q668+R668+S668+T668+U668+V668+W668+X668+Y668+Z668+AA668+AB668+AC668+AD668+AE668</f>
        <v>17.5</v>
      </c>
      <c r="AG668" s="135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AY668" s="83"/>
      <c r="AZ668" s="83"/>
      <c r="BA668" s="83"/>
      <c r="BB668" s="83"/>
      <c r="BC668" s="83"/>
      <c r="BD668" s="83"/>
      <c r="BE668" s="83"/>
      <c r="BF668" s="83"/>
      <c r="BG668" s="83"/>
      <c r="BH668" s="83"/>
      <c r="BI668" s="83"/>
      <c r="BJ668" s="83"/>
      <c r="BK668" s="83"/>
      <c r="BL668" s="83"/>
      <c r="BM668" s="83"/>
      <c r="BN668" s="90"/>
      <c r="BO668" s="83"/>
      <c r="BP668" s="83"/>
      <c r="BQ668" s="83"/>
      <c r="BR668" s="83"/>
      <c r="BS668" s="83"/>
      <c r="BT668" s="83"/>
      <c r="BU668" s="83"/>
      <c r="BV668" s="83"/>
      <c r="BW668" s="83"/>
      <c r="BX668" s="83"/>
      <c r="BY668" s="83"/>
      <c r="BZ668" s="60">
        <f>AF668</f>
        <v>17.5</v>
      </c>
      <c r="CA668" s="83"/>
      <c r="CB668" s="83"/>
      <c r="CC668" s="83"/>
      <c r="CD668" s="83"/>
      <c r="CE668" s="83"/>
      <c r="CF668" s="90"/>
      <c r="CG668" s="83"/>
      <c r="CH668" s="83"/>
      <c r="CI668" s="83"/>
      <c r="CJ668" s="83"/>
      <c r="CK668" s="205"/>
      <c r="CL668" s="79" t="b">
        <f t="shared" si="93"/>
        <v>1</v>
      </c>
    </row>
    <row r="669" spans="1:90" s="237" customFormat="1" ht="11.25" customHeight="1">
      <c r="A669" s="289" t="s">
        <v>334</v>
      </c>
      <c r="B669" s="284" t="s">
        <v>330</v>
      </c>
      <c r="C669" s="184">
        <v>2</v>
      </c>
      <c r="D669" s="230" t="s">
        <v>110</v>
      </c>
      <c r="E669" s="355" t="s">
        <v>314</v>
      </c>
      <c r="F669" s="90">
        <v>25</v>
      </c>
      <c r="G669" s="90" t="s">
        <v>54</v>
      </c>
      <c r="H669" s="90"/>
      <c r="I669" s="90"/>
      <c r="J669" s="90">
        <v>8</v>
      </c>
      <c r="K669" s="90">
        <v>8</v>
      </c>
      <c r="L669" s="90"/>
      <c r="M669" s="90"/>
      <c r="N669" s="95"/>
      <c r="O669" s="91"/>
      <c r="P669" s="92"/>
      <c r="Q669" s="91"/>
      <c r="R669" s="91"/>
      <c r="S669" s="91"/>
      <c r="T669" s="91"/>
      <c r="U669" s="91"/>
      <c r="V669" s="91"/>
      <c r="W669" s="91"/>
      <c r="X669" s="91"/>
      <c r="Y669" s="91">
        <f t="shared" si="96"/>
        <v>7.5</v>
      </c>
      <c r="Z669" s="91"/>
      <c r="AA669" s="91"/>
      <c r="AB669" s="91"/>
      <c r="AC669" s="91"/>
      <c r="AD669" s="91"/>
      <c r="AE669" s="133"/>
      <c r="AF669" s="271">
        <f t="shared" si="97"/>
        <v>15.5</v>
      </c>
      <c r="AG669" s="135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  <c r="BA669" s="83"/>
      <c r="BB669" s="83"/>
      <c r="BC669" s="83"/>
      <c r="BD669" s="83"/>
      <c r="BE669" s="83"/>
      <c r="BF669" s="83"/>
      <c r="BG669" s="83"/>
      <c r="BH669" s="83"/>
      <c r="BI669" s="83"/>
      <c r="BJ669" s="83"/>
      <c r="BK669" s="83"/>
      <c r="BL669" s="83"/>
      <c r="BM669" s="83"/>
      <c r="BN669" s="92">
        <f>AF669</f>
        <v>15.5</v>
      </c>
      <c r="BO669" s="83"/>
      <c r="BP669" s="83"/>
      <c r="BQ669" s="83"/>
      <c r="BR669" s="83"/>
      <c r="BS669" s="83"/>
      <c r="BT669" s="83"/>
      <c r="BU669" s="83"/>
      <c r="BV669" s="83"/>
      <c r="BW669" s="83"/>
      <c r="BX669" s="83"/>
      <c r="BY669" s="83"/>
      <c r="BZ669" s="83"/>
      <c r="CA669" s="83"/>
      <c r="CB669" s="83"/>
      <c r="CC669" s="83"/>
      <c r="CD669" s="83"/>
      <c r="CE669" s="83"/>
      <c r="CF669" s="90"/>
      <c r="CG669" s="83"/>
      <c r="CH669" s="83"/>
      <c r="CI669" s="83"/>
      <c r="CJ669" s="83"/>
      <c r="CK669" s="205"/>
      <c r="CL669" s="79" t="b">
        <f t="shared" si="93"/>
        <v>1</v>
      </c>
    </row>
    <row r="670" spans="1:90" s="237" customFormat="1" ht="11.25" customHeight="1">
      <c r="A670" s="289" t="s">
        <v>334</v>
      </c>
      <c r="B670" s="284" t="s">
        <v>330</v>
      </c>
      <c r="C670" s="184">
        <v>3</v>
      </c>
      <c r="D670" s="230" t="s">
        <v>118</v>
      </c>
      <c r="E670" s="355" t="s">
        <v>314</v>
      </c>
      <c r="F670" s="90">
        <v>25</v>
      </c>
      <c r="G670" s="90" t="s">
        <v>54</v>
      </c>
      <c r="H670" s="90"/>
      <c r="I670" s="90"/>
      <c r="J670" s="90">
        <v>8</v>
      </c>
      <c r="K670" s="90">
        <v>8</v>
      </c>
      <c r="L670" s="90"/>
      <c r="M670" s="90"/>
      <c r="N670" s="95"/>
      <c r="O670" s="91"/>
      <c r="P670" s="92"/>
      <c r="Q670" s="91"/>
      <c r="R670" s="91"/>
      <c r="S670" s="91"/>
      <c r="T670" s="91"/>
      <c r="U670" s="91"/>
      <c r="V670" s="91"/>
      <c r="W670" s="91"/>
      <c r="X670" s="91"/>
      <c r="Y670" s="91">
        <f t="shared" si="96"/>
        <v>7.5</v>
      </c>
      <c r="Z670" s="91"/>
      <c r="AA670" s="91"/>
      <c r="AB670" s="91"/>
      <c r="AC670" s="91"/>
      <c r="AD670" s="91"/>
      <c r="AE670" s="133"/>
      <c r="AF670" s="271">
        <f t="shared" si="97"/>
        <v>15.5</v>
      </c>
      <c r="AG670" s="135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  <c r="AZ670" s="83"/>
      <c r="BA670" s="83"/>
      <c r="BB670" s="83"/>
      <c r="BC670" s="83"/>
      <c r="BD670" s="83"/>
      <c r="BE670" s="83"/>
      <c r="BF670" s="83"/>
      <c r="BG670" s="83"/>
      <c r="BH670" s="83"/>
      <c r="BI670" s="83"/>
      <c r="BJ670" s="83"/>
      <c r="BK670" s="83"/>
      <c r="BL670" s="83"/>
      <c r="BM670" s="83"/>
      <c r="BN670" s="90"/>
      <c r="BO670" s="83"/>
      <c r="BP670" s="83"/>
      <c r="BQ670" s="83"/>
      <c r="BR670" s="83"/>
      <c r="BS670" s="83"/>
      <c r="BT670" s="83"/>
      <c r="BU670" s="83">
        <v>15.5</v>
      </c>
      <c r="BV670" s="83"/>
      <c r="BW670" s="83"/>
      <c r="BX670" s="83"/>
      <c r="BY670" s="83"/>
      <c r="BZ670" s="83"/>
      <c r="CA670" s="83"/>
      <c r="CB670" s="83"/>
      <c r="CC670" s="83"/>
      <c r="CD670" s="83"/>
      <c r="CE670" s="83"/>
      <c r="CF670" s="90"/>
      <c r="CG670" s="83"/>
      <c r="CH670" s="83"/>
      <c r="CI670" s="83"/>
      <c r="CJ670" s="83"/>
      <c r="CK670" s="205"/>
      <c r="CL670" s="79" t="b">
        <f t="shared" si="93"/>
        <v>1</v>
      </c>
    </row>
    <row r="671" spans="1:90" s="237" customFormat="1" ht="11.25" customHeight="1">
      <c r="A671" s="289" t="s">
        <v>334</v>
      </c>
      <c r="B671" s="284" t="s">
        <v>330</v>
      </c>
      <c r="C671" s="184">
        <v>4</v>
      </c>
      <c r="D671" s="230" t="s">
        <v>82</v>
      </c>
      <c r="E671" s="355" t="s">
        <v>314</v>
      </c>
      <c r="F671" s="90">
        <v>25</v>
      </c>
      <c r="G671" s="90" t="s">
        <v>54</v>
      </c>
      <c r="H671" s="90"/>
      <c r="I671" s="90"/>
      <c r="J671" s="90">
        <v>16</v>
      </c>
      <c r="K671" s="90">
        <v>16</v>
      </c>
      <c r="L671" s="90"/>
      <c r="M671" s="90"/>
      <c r="N671" s="95"/>
      <c r="O671" s="91"/>
      <c r="P671" s="92"/>
      <c r="Q671" s="91"/>
      <c r="R671" s="91"/>
      <c r="S671" s="91"/>
      <c r="T671" s="91"/>
      <c r="U671" s="91"/>
      <c r="V671" s="91"/>
      <c r="W671" s="91"/>
      <c r="X671" s="91"/>
      <c r="Y671" s="91">
        <f t="shared" si="96"/>
        <v>7.5</v>
      </c>
      <c r="Z671" s="91"/>
      <c r="AA671" s="91"/>
      <c r="AB671" s="91"/>
      <c r="AC671" s="91"/>
      <c r="AD671" s="91"/>
      <c r="AE671" s="133"/>
      <c r="AF671" s="271">
        <f t="shared" si="97"/>
        <v>23.5</v>
      </c>
      <c r="AG671" s="135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  <c r="BA671" s="60">
        <f>AF671</f>
        <v>23.5</v>
      </c>
      <c r="BB671" s="83"/>
      <c r="BC671" s="83"/>
      <c r="BD671" s="83"/>
      <c r="BE671" s="83"/>
      <c r="BF671" s="83"/>
      <c r="BG671" s="83"/>
      <c r="BH671" s="83"/>
      <c r="BI671" s="83"/>
      <c r="BJ671" s="83"/>
      <c r="BK671" s="83"/>
      <c r="BL671" s="83"/>
      <c r="BM671" s="83"/>
      <c r="BN671" s="90"/>
      <c r="BO671" s="83"/>
      <c r="BP671" s="83"/>
      <c r="BQ671" s="83"/>
      <c r="BR671" s="83"/>
      <c r="BS671" s="83"/>
      <c r="BT671" s="83"/>
      <c r="BU671" s="83"/>
      <c r="BV671" s="83"/>
      <c r="BW671" s="83"/>
      <c r="BX671" s="83"/>
      <c r="BY671" s="83"/>
      <c r="BZ671" s="83"/>
      <c r="CA671" s="83"/>
      <c r="CB671" s="83"/>
      <c r="CC671" s="83"/>
      <c r="CD671" s="83"/>
      <c r="CE671" s="83"/>
      <c r="CF671" s="90"/>
      <c r="CG671" s="83"/>
      <c r="CH671" s="83"/>
      <c r="CI671" s="83"/>
      <c r="CJ671" s="83"/>
      <c r="CK671" s="205"/>
      <c r="CL671" s="79" t="b">
        <f t="shared" si="93"/>
        <v>1</v>
      </c>
    </row>
    <row r="672" spans="1:90" s="237" customFormat="1" ht="11.25" customHeight="1">
      <c r="A672" s="289" t="s">
        <v>334</v>
      </c>
      <c r="B672" s="284" t="s">
        <v>330</v>
      </c>
      <c r="C672" s="184">
        <v>5</v>
      </c>
      <c r="D672" s="229" t="s">
        <v>83</v>
      </c>
      <c r="E672" s="355" t="s">
        <v>314</v>
      </c>
      <c r="F672" s="90">
        <v>25</v>
      </c>
      <c r="G672" s="90" t="s">
        <v>54</v>
      </c>
      <c r="H672" s="90"/>
      <c r="I672" s="90"/>
      <c r="J672" s="90">
        <v>10</v>
      </c>
      <c r="K672" s="90">
        <v>10</v>
      </c>
      <c r="L672" s="90"/>
      <c r="M672" s="90"/>
      <c r="N672" s="95"/>
      <c r="O672" s="91"/>
      <c r="P672" s="92"/>
      <c r="Q672" s="91"/>
      <c r="R672" s="91"/>
      <c r="S672" s="91"/>
      <c r="T672" s="91"/>
      <c r="U672" s="91"/>
      <c r="V672" s="91"/>
      <c r="W672" s="91"/>
      <c r="X672" s="91"/>
      <c r="Y672" s="91">
        <f t="shared" si="96"/>
        <v>7.5</v>
      </c>
      <c r="Z672" s="91"/>
      <c r="AA672" s="91"/>
      <c r="AB672" s="91"/>
      <c r="AC672" s="91"/>
      <c r="AD672" s="91"/>
      <c r="AE672" s="133"/>
      <c r="AF672" s="271">
        <f t="shared" si="97"/>
        <v>17.5</v>
      </c>
      <c r="AG672" s="135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60"/>
      <c r="AZ672" s="83"/>
      <c r="BA672" s="83"/>
      <c r="BB672" s="83"/>
      <c r="BC672" s="83"/>
      <c r="BD672" s="83"/>
      <c r="BE672" s="83"/>
      <c r="BF672" s="83"/>
      <c r="BG672" s="83"/>
      <c r="BH672" s="83"/>
      <c r="BI672" s="83"/>
      <c r="BJ672" s="83"/>
      <c r="BK672" s="83">
        <f>AF672</f>
        <v>17.5</v>
      </c>
      <c r="BL672" s="83"/>
      <c r="BM672" s="83"/>
      <c r="BN672" s="90"/>
      <c r="BO672" s="83"/>
      <c r="BP672" s="83"/>
      <c r="BQ672" s="83"/>
      <c r="BR672" s="83"/>
      <c r="BS672" s="83"/>
      <c r="BT672" s="83"/>
      <c r="BU672" s="83"/>
      <c r="BV672" s="83"/>
      <c r="BW672" s="83"/>
      <c r="BX672" s="83"/>
      <c r="BY672" s="83"/>
      <c r="BZ672" s="83"/>
      <c r="CA672" s="83"/>
      <c r="CB672" s="83"/>
      <c r="CC672" s="83"/>
      <c r="CD672" s="83"/>
      <c r="CE672" s="83"/>
      <c r="CF672" s="90"/>
      <c r="CG672" s="83"/>
      <c r="CH672" s="83"/>
      <c r="CI672" s="83"/>
      <c r="CJ672" s="83"/>
      <c r="CK672" s="205"/>
      <c r="CL672" s="79" t="b">
        <f t="shared" si="93"/>
        <v>1</v>
      </c>
    </row>
    <row r="673" spans="1:90" s="237" customFormat="1" ht="11.25" customHeight="1">
      <c r="A673" s="289" t="s">
        <v>334</v>
      </c>
      <c r="B673" s="284" t="s">
        <v>330</v>
      </c>
      <c r="C673" s="184">
        <v>6</v>
      </c>
      <c r="D673" s="229" t="s">
        <v>94</v>
      </c>
      <c r="E673" s="355" t="s">
        <v>314</v>
      </c>
      <c r="F673" s="90">
        <v>25</v>
      </c>
      <c r="G673" s="90" t="s">
        <v>54</v>
      </c>
      <c r="H673" s="90"/>
      <c r="I673" s="90"/>
      <c r="J673" s="90">
        <v>8</v>
      </c>
      <c r="K673" s="90">
        <v>8</v>
      </c>
      <c r="L673" s="90"/>
      <c r="M673" s="90"/>
      <c r="N673" s="95"/>
      <c r="O673" s="91"/>
      <c r="P673" s="92"/>
      <c r="Q673" s="91"/>
      <c r="R673" s="91"/>
      <c r="S673" s="91"/>
      <c r="T673" s="91"/>
      <c r="U673" s="91"/>
      <c r="V673" s="91"/>
      <c r="W673" s="91"/>
      <c r="X673" s="91"/>
      <c r="Y673" s="91">
        <f t="shared" si="96"/>
        <v>7.5</v>
      </c>
      <c r="Z673" s="91"/>
      <c r="AA673" s="91"/>
      <c r="AB673" s="91"/>
      <c r="AC673" s="91"/>
      <c r="AD673" s="91"/>
      <c r="AE673" s="133"/>
      <c r="AF673" s="271">
        <f t="shared" si="97"/>
        <v>15.5</v>
      </c>
      <c r="AG673" s="135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  <c r="AZ673" s="83"/>
      <c r="BA673" s="83"/>
      <c r="BB673" s="83"/>
      <c r="BC673" s="83">
        <v>15.5</v>
      </c>
      <c r="BD673" s="83"/>
      <c r="BE673" s="83"/>
      <c r="BF673" s="83"/>
      <c r="BG673" s="83"/>
      <c r="BH673" s="83"/>
      <c r="BI673" s="83"/>
      <c r="BJ673" s="83"/>
      <c r="BK673" s="83"/>
      <c r="BL673" s="83"/>
      <c r="BM673" s="83"/>
      <c r="BN673" s="90"/>
      <c r="BO673" s="83"/>
      <c r="BP673" s="83"/>
      <c r="BQ673" s="83"/>
      <c r="BR673" s="83"/>
      <c r="BS673" s="83"/>
      <c r="BT673" s="83"/>
      <c r="BU673" s="83"/>
      <c r="BV673" s="83"/>
      <c r="BW673" s="83"/>
      <c r="BX673" s="83"/>
      <c r="BY673" s="83"/>
      <c r="BZ673" s="83"/>
      <c r="CA673" s="83"/>
      <c r="CB673" s="83"/>
      <c r="CC673" s="83"/>
      <c r="CD673" s="83"/>
      <c r="CE673" s="83"/>
      <c r="CF673" s="90"/>
      <c r="CG673" s="83"/>
      <c r="CH673" s="83"/>
      <c r="CI673" s="83"/>
      <c r="CJ673" s="83"/>
      <c r="CK673" s="205"/>
      <c r="CL673" s="79" t="b">
        <f t="shared" si="93"/>
        <v>1</v>
      </c>
    </row>
    <row r="674" spans="1:90" s="237" customFormat="1" ht="11.25" customHeight="1">
      <c r="A674" s="289" t="s">
        <v>334</v>
      </c>
      <c r="B674" s="284" t="s">
        <v>330</v>
      </c>
      <c r="C674" s="184">
        <v>7</v>
      </c>
      <c r="D674" s="229" t="s">
        <v>235</v>
      </c>
      <c r="E674" s="355" t="s">
        <v>314</v>
      </c>
      <c r="F674" s="90">
        <v>25</v>
      </c>
      <c r="G674" s="90" t="s">
        <v>54</v>
      </c>
      <c r="H674" s="90"/>
      <c r="I674" s="90"/>
      <c r="J674" s="90">
        <v>20</v>
      </c>
      <c r="K674" s="90">
        <v>20</v>
      </c>
      <c r="L674" s="90"/>
      <c r="M674" s="90"/>
      <c r="N674" s="89"/>
      <c r="O674" s="96"/>
      <c r="P674" s="92"/>
      <c r="Q674" s="97"/>
      <c r="R674" s="96"/>
      <c r="S674" s="97"/>
      <c r="T674" s="96"/>
      <c r="U674" s="96"/>
      <c r="V674" s="96"/>
      <c r="W674" s="91"/>
      <c r="X674" s="96"/>
      <c r="Y674" s="91">
        <f t="shared" si="96"/>
        <v>7.5</v>
      </c>
      <c r="Z674" s="96"/>
      <c r="AA674" s="91"/>
      <c r="AB674" s="91"/>
      <c r="AC674" s="91"/>
      <c r="AD674" s="91"/>
      <c r="AE674" s="133"/>
      <c r="AF674" s="271">
        <f>I674+K674+M674+O674+P674+Q674+R674+S674+T674+U674+V674+W674+X674+Y674+Z674+AA674+AB674+AC674+AD674+AE674</f>
        <v>27.5</v>
      </c>
      <c r="AG674" s="135"/>
      <c r="AH674" s="83"/>
      <c r="AI674" s="60">
        <f>AF674</f>
        <v>27.5</v>
      </c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  <c r="AZ674" s="83"/>
      <c r="BA674" s="83"/>
      <c r="BB674" s="83"/>
      <c r="BC674" s="83"/>
      <c r="BD674" s="83"/>
      <c r="BE674" s="83"/>
      <c r="BF674" s="83"/>
      <c r="BG674" s="83"/>
      <c r="BH674" s="83"/>
      <c r="BI674" s="83"/>
      <c r="BJ674" s="83"/>
      <c r="BK674" s="83"/>
      <c r="BL674" s="83"/>
      <c r="BM674" s="83"/>
      <c r="BN674" s="90"/>
      <c r="BO674" s="83"/>
      <c r="BP674" s="83"/>
      <c r="BQ674" s="83"/>
      <c r="BR674" s="83"/>
      <c r="BS674" s="83"/>
      <c r="BT674" s="83"/>
      <c r="BU674" s="83"/>
      <c r="BV674" s="83"/>
      <c r="BW674" s="83"/>
      <c r="BX674" s="83"/>
      <c r="BY674" s="83"/>
      <c r="BZ674" s="83"/>
      <c r="CA674" s="83"/>
      <c r="CB674" s="83"/>
      <c r="CC674" s="83"/>
      <c r="CD674" s="83"/>
      <c r="CE674" s="83"/>
      <c r="CF674" s="90"/>
      <c r="CG674" s="83"/>
      <c r="CH674" s="83"/>
      <c r="CI674" s="83"/>
      <c r="CJ674" s="83"/>
      <c r="CK674" s="205"/>
      <c r="CL674" s="79" t="b">
        <f t="shared" si="93"/>
        <v>1</v>
      </c>
    </row>
    <row r="675" spans="1:90" s="237" customFormat="1" ht="12" customHeight="1" thickBot="1">
      <c r="A675" s="289" t="s">
        <v>334</v>
      </c>
      <c r="B675" s="284" t="s">
        <v>330</v>
      </c>
      <c r="C675" s="184">
        <v>8</v>
      </c>
      <c r="D675" s="230" t="s">
        <v>93</v>
      </c>
      <c r="E675" s="355" t="s">
        <v>314</v>
      </c>
      <c r="F675" s="90">
        <v>25</v>
      </c>
      <c r="G675" s="90" t="s">
        <v>54</v>
      </c>
      <c r="H675" s="90"/>
      <c r="I675" s="90"/>
      <c r="J675" s="90"/>
      <c r="K675" s="90"/>
      <c r="L675" s="90"/>
      <c r="M675" s="90"/>
      <c r="N675" s="91"/>
      <c r="O675" s="91"/>
      <c r="P675" s="92"/>
      <c r="Q675" s="91"/>
      <c r="R675" s="91"/>
      <c r="S675" s="91"/>
      <c r="T675" s="91"/>
      <c r="U675" s="92">
        <v>8</v>
      </c>
      <c r="V675" s="92"/>
      <c r="W675" s="92"/>
      <c r="X675" s="92"/>
      <c r="Y675" s="92"/>
      <c r="Z675" s="91"/>
      <c r="AA675" s="91"/>
      <c r="AB675" s="91"/>
      <c r="AC675" s="91"/>
      <c r="AD675" s="91"/>
      <c r="AE675" s="133"/>
      <c r="AF675" s="271">
        <f>I675+K675+M675+O675+P675+Q675+R675+S675+T675+U675+V675+W675+X675+Y675+Z675+AA675+AB675+AC675+AD675+AE675</f>
        <v>8</v>
      </c>
      <c r="AG675" s="135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>
        <v>8</v>
      </c>
      <c r="AT675" s="83"/>
      <c r="AU675" s="83"/>
      <c r="AV675" s="83"/>
      <c r="AW675" s="83"/>
      <c r="AX675" s="83"/>
      <c r="AY675" s="83"/>
      <c r="AZ675" s="83"/>
      <c r="BA675" s="83"/>
      <c r="BB675" s="83"/>
      <c r="BC675" s="83"/>
      <c r="BD675" s="83"/>
      <c r="BE675" s="83"/>
      <c r="BF675" s="83"/>
      <c r="BG675" s="83"/>
      <c r="BH675" s="83"/>
      <c r="BI675" s="83"/>
      <c r="BJ675" s="83"/>
      <c r="BK675" s="83"/>
      <c r="BL675" s="83"/>
      <c r="BM675" s="83"/>
      <c r="BN675" s="90"/>
      <c r="BO675" s="83"/>
      <c r="BP675" s="83"/>
      <c r="BQ675" s="83"/>
      <c r="BR675" s="83"/>
      <c r="BS675" s="83"/>
      <c r="BT675" s="83"/>
      <c r="BU675" s="83"/>
      <c r="BV675" s="83"/>
      <c r="BW675" s="83"/>
      <c r="BX675" s="83"/>
      <c r="BY675" s="83"/>
      <c r="BZ675" s="83"/>
      <c r="CA675" s="83"/>
      <c r="CB675" s="83"/>
      <c r="CC675" s="83"/>
      <c r="CD675" s="83"/>
      <c r="CE675" s="83"/>
      <c r="CF675" s="90"/>
      <c r="CG675" s="83"/>
      <c r="CH675" s="83"/>
      <c r="CI675" s="83"/>
      <c r="CJ675" s="83"/>
      <c r="CK675" s="205"/>
      <c r="CL675" s="79" t="b">
        <f t="shared" si="93"/>
        <v>1</v>
      </c>
    </row>
    <row r="676" spans="1:90" s="238" customFormat="1" ht="9.75" customHeight="1">
      <c r="A676" s="289" t="s">
        <v>334</v>
      </c>
      <c r="B676" s="284" t="s">
        <v>330</v>
      </c>
      <c r="C676" s="236"/>
      <c r="D676" s="221"/>
      <c r="E676" s="359" t="s">
        <v>315</v>
      </c>
      <c r="F676" s="281"/>
      <c r="G676" s="281"/>
      <c r="H676" s="281"/>
      <c r="I676" s="281"/>
      <c r="J676" s="281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39"/>
      <c r="AF676" s="145"/>
      <c r="AG676" s="143"/>
      <c r="AH676" s="118"/>
      <c r="AI676" s="118"/>
      <c r="AJ676" s="118"/>
      <c r="AK676" s="118"/>
      <c r="AL676" s="118"/>
      <c r="AM676" s="118"/>
      <c r="AN676" s="118"/>
      <c r="AO676" s="118"/>
      <c r="AP676" s="118"/>
      <c r="AQ676" s="118"/>
      <c r="AR676" s="118"/>
      <c r="AS676" s="118"/>
      <c r="AT676" s="118"/>
      <c r="AU676" s="118"/>
      <c r="AV676" s="118"/>
      <c r="AW676" s="118"/>
      <c r="AX676" s="118"/>
      <c r="AY676" s="118"/>
      <c r="AZ676" s="118"/>
      <c r="BA676" s="143"/>
      <c r="BB676" s="143"/>
      <c r="BC676" s="143"/>
      <c r="BD676" s="143"/>
      <c r="BE676" s="118"/>
      <c r="BF676" s="118"/>
      <c r="BG676" s="118"/>
      <c r="BH676" s="118"/>
      <c r="BI676" s="118"/>
      <c r="BJ676" s="118"/>
      <c r="BK676" s="118"/>
      <c r="BL676" s="118"/>
      <c r="BM676" s="118"/>
      <c r="BN676" s="118"/>
      <c r="BO676" s="118"/>
      <c r="BP676" s="118"/>
      <c r="BQ676" s="118"/>
      <c r="BR676" s="118"/>
      <c r="BS676" s="118"/>
      <c r="BT676" s="118"/>
      <c r="BU676" s="118"/>
      <c r="BV676" s="118"/>
      <c r="BW676" s="118"/>
      <c r="BX676" s="118"/>
      <c r="BY676" s="118"/>
      <c r="BZ676" s="118"/>
      <c r="CA676" s="118"/>
      <c r="CB676" s="118"/>
      <c r="CC676" s="118"/>
      <c r="CD676" s="118"/>
      <c r="CE676" s="118"/>
      <c r="CF676" s="118"/>
      <c r="CG676" s="118"/>
      <c r="CH676" s="118"/>
      <c r="CI676" s="118"/>
      <c r="CJ676" s="118"/>
      <c r="CK676" s="241"/>
      <c r="CL676" s="79" t="b">
        <f t="shared" si="93"/>
        <v>1</v>
      </c>
    </row>
    <row r="677" spans="1:90" s="237" customFormat="1" ht="11.25" customHeight="1">
      <c r="A677" s="289" t="s">
        <v>334</v>
      </c>
      <c r="B677" s="284" t="s">
        <v>330</v>
      </c>
      <c r="C677" s="184">
        <v>1</v>
      </c>
      <c r="D677" s="230" t="s">
        <v>162</v>
      </c>
      <c r="E677" s="355" t="s">
        <v>315</v>
      </c>
      <c r="F677" s="90">
        <v>32</v>
      </c>
      <c r="G677" s="90" t="s">
        <v>41</v>
      </c>
      <c r="H677" s="90"/>
      <c r="I677" s="90"/>
      <c r="J677" s="90">
        <v>8</v>
      </c>
      <c r="K677" s="90">
        <v>8</v>
      </c>
      <c r="L677" s="90"/>
      <c r="M677" s="90"/>
      <c r="N677" s="91"/>
      <c r="O677" s="91"/>
      <c r="P677" s="92"/>
      <c r="Q677" s="91"/>
      <c r="R677" s="91"/>
      <c r="S677" s="91"/>
      <c r="T677" s="91"/>
      <c r="U677" s="91"/>
      <c r="V677" s="91"/>
      <c r="W677" s="91"/>
      <c r="X677" s="91"/>
      <c r="Y677" s="91">
        <f aca="true" t="shared" si="98" ref="Y677:Y690">F677*0.3</f>
        <v>9.6</v>
      </c>
      <c r="Z677" s="91"/>
      <c r="AA677" s="91"/>
      <c r="AB677" s="91"/>
      <c r="AC677" s="91"/>
      <c r="AD677" s="91"/>
      <c r="AE677" s="133"/>
      <c r="AF677" s="271">
        <f>I677+K677+M676+O677+P677+Q677+R677+S677+T677+U677+V677+W677+X677+Y677+Z677+AA677+AB677+AC677+AD677+AE677</f>
        <v>17.6</v>
      </c>
      <c r="AG677" s="135"/>
      <c r="AH677" s="83"/>
      <c r="AI677" s="60">
        <f>AF677</f>
        <v>17.6</v>
      </c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  <c r="AZ677" s="83"/>
      <c r="BA677" s="83"/>
      <c r="BB677" s="83"/>
      <c r="BC677" s="83"/>
      <c r="BD677" s="83"/>
      <c r="BE677" s="83"/>
      <c r="BF677" s="83"/>
      <c r="BG677" s="83"/>
      <c r="BH677" s="83"/>
      <c r="BI677" s="83"/>
      <c r="BJ677" s="83"/>
      <c r="BK677" s="83"/>
      <c r="BL677" s="83"/>
      <c r="BM677" s="83"/>
      <c r="BN677" s="90"/>
      <c r="BO677" s="83"/>
      <c r="BP677" s="83"/>
      <c r="BQ677" s="83"/>
      <c r="BR677" s="83"/>
      <c r="BS677" s="83"/>
      <c r="BT677" s="83"/>
      <c r="BU677" s="83"/>
      <c r="BV677" s="83"/>
      <c r="BW677" s="83"/>
      <c r="BX677" s="83"/>
      <c r="BY677" s="83"/>
      <c r="BZ677" s="83"/>
      <c r="CA677" s="83"/>
      <c r="CB677" s="83"/>
      <c r="CC677" s="83"/>
      <c r="CD677" s="83"/>
      <c r="CE677" s="83"/>
      <c r="CF677" s="90"/>
      <c r="CG677" s="83"/>
      <c r="CH677" s="83"/>
      <c r="CI677" s="83"/>
      <c r="CJ677" s="83"/>
      <c r="CK677" s="205"/>
      <c r="CL677" s="79" t="b">
        <f t="shared" si="93"/>
        <v>1</v>
      </c>
    </row>
    <row r="678" spans="1:90" s="237" customFormat="1" ht="11.25" customHeight="1">
      <c r="A678" s="289" t="s">
        <v>334</v>
      </c>
      <c r="B678" s="284" t="s">
        <v>330</v>
      </c>
      <c r="C678" s="184">
        <v>2</v>
      </c>
      <c r="D678" s="230" t="s">
        <v>308</v>
      </c>
      <c r="E678" s="355" t="s">
        <v>315</v>
      </c>
      <c r="F678" s="90">
        <v>32</v>
      </c>
      <c r="G678" s="90" t="s">
        <v>41</v>
      </c>
      <c r="H678" s="90"/>
      <c r="I678" s="90"/>
      <c r="J678" s="90">
        <v>12</v>
      </c>
      <c r="K678" s="90">
        <v>12</v>
      </c>
      <c r="L678" s="90"/>
      <c r="M678" s="90"/>
      <c r="N678" s="91"/>
      <c r="O678" s="91"/>
      <c r="P678" s="92"/>
      <c r="Q678" s="91"/>
      <c r="R678" s="91"/>
      <c r="S678" s="91"/>
      <c r="T678" s="91"/>
      <c r="U678" s="91"/>
      <c r="V678" s="91"/>
      <c r="W678" s="91"/>
      <c r="X678" s="91"/>
      <c r="Y678" s="91">
        <f t="shared" si="98"/>
        <v>9.6</v>
      </c>
      <c r="Z678" s="91"/>
      <c r="AA678" s="91"/>
      <c r="AB678" s="91"/>
      <c r="AC678" s="91"/>
      <c r="AD678" s="91"/>
      <c r="AE678" s="133"/>
      <c r="AF678" s="271">
        <v>16</v>
      </c>
      <c r="AG678" s="135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83"/>
      <c r="BB678" s="83"/>
      <c r="BC678" s="83"/>
      <c r="BD678" s="83"/>
      <c r="BE678" s="83"/>
      <c r="BF678" s="83">
        <v>16</v>
      </c>
      <c r="BG678" s="83"/>
      <c r="BH678" s="83"/>
      <c r="BI678" s="83"/>
      <c r="BJ678" s="83"/>
      <c r="BK678" s="83"/>
      <c r="BL678" s="83"/>
      <c r="BM678" s="83"/>
      <c r="BN678" s="90"/>
      <c r="BO678" s="83"/>
      <c r="BP678" s="83"/>
      <c r="BQ678" s="83"/>
      <c r="BR678" s="83"/>
      <c r="BS678" s="83"/>
      <c r="BT678" s="83"/>
      <c r="BU678" s="83"/>
      <c r="BV678" s="83"/>
      <c r="BW678" s="83"/>
      <c r="BX678" s="83"/>
      <c r="BY678" s="83"/>
      <c r="BZ678" s="83"/>
      <c r="CA678" s="83"/>
      <c r="CB678" s="83"/>
      <c r="CC678" s="83"/>
      <c r="CD678" s="83"/>
      <c r="CE678" s="83"/>
      <c r="CF678" s="90"/>
      <c r="CG678" s="83"/>
      <c r="CH678" s="83"/>
      <c r="CI678" s="83"/>
      <c r="CJ678" s="83"/>
      <c r="CK678" s="205"/>
      <c r="CL678" s="79" t="b">
        <f t="shared" si="93"/>
        <v>1</v>
      </c>
    </row>
    <row r="679" spans="1:90" s="237" customFormat="1" ht="11.25" customHeight="1">
      <c r="A679" s="289" t="s">
        <v>334</v>
      </c>
      <c r="B679" s="284" t="s">
        <v>330</v>
      </c>
      <c r="C679" s="184">
        <v>3</v>
      </c>
      <c r="D679" s="230" t="s">
        <v>364</v>
      </c>
      <c r="E679" s="355" t="s">
        <v>315</v>
      </c>
      <c r="F679" s="90">
        <v>32</v>
      </c>
      <c r="G679" s="90" t="s">
        <v>41</v>
      </c>
      <c r="H679" s="90"/>
      <c r="I679" s="90"/>
      <c r="J679" s="90">
        <v>12</v>
      </c>
      <c r="K679" s="90">
        <v>12</v>
      </c>
      <c r="L679" s="90"/>
      <c r="M679" s="90"/>
      <c r="N679" s="91"/>
      <c r="O679" s="91"/>
      <c r="P679" s="92"/>
      <c r="Q679" s="91"/>
      <c r="R679" s="91"/>
      <c r="S679" s="91"/>
      <c r="T679" s="91"/>
      <c r="U679" s="91"/>
      <c r="V679" s="91"/>
      <c r="W679" s="91"/>
      <c r="X679" s="91"/>
      <c r="Y679" s="91">
        <f t="shared" si="98"/>
        <v>9.6</v>
      </c>
      <c r="Z679" s="91"/>
      <c r="AA679" s="91"/>
      <c r="AB679" s="91"/>
      <c r="AC679" s="91"/>
      <c r="AD679" s="91"/>
      <c r="AE679" s="133"/>
      <c r="AF679" s="271">
        <f>I679+K679+M678+O679+P679+Q679+R679+S679+T679+U679+V679+W679+X679+Y679+Z679+AA679+AB679+AC679+AD679+AE679</f>
        <v>21.6</v>
      </c>
      <c r="AG679" s="135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AY679" s="83"/>
      <c r="AZ679" s="83"/>
      <c r="BA679" s="83"/>
      <c r="BB679" s="83"/>
      <c r="BC679" s="83"/>
      <c r="BD679" s="83"/>
      <c r="BE679" s="83"/>
      <c r="BF679" s="83"/>
      <c r="BG679" s="83"/>
      <c r="BH679" s="83"/>
      <c r="BI679" s="83"/>
      <c r="BJ679" s="83"/>
      <c r="BK679" s="83"/>
      <c r="BL679" s="83"/>
      <c r="BM679" s="60">
        <f>AF679</f>
        <v>21.6</v>
      </c>
      <c r="BN679" s="90"/>
      <c r="BO679" s="83"/>
      <c r="BP679" s="83"/>
      <c r="BQ679" s="83"/>
      <c r="BR679" s="83"/>
      <c r="BS679" s="83"/>
      <c r="BT679" s="83"/>
      <c r="BU679" s="83"/>
      <c r="BV679" s="83"/>
      <c r="BW679" s="83"/>
      <c r="BX679" s="83"/>
      <c r="BY679" s="83"/>
      <c r="BZ679" s="83"/>
      <c r="CA679" s="83"/>
      <c r="CB679" s="83"/>
      <c r="CC679" s="83"/>
      <c r="CD679" s="83"/>
      <c r="CE679" s="83"/>
      <c r="CF679" s="90"/>
      <c r="CG679" s="83"/>
      <c r="CH679" s="83"/>
      <c r="CI679" s="83"/>
      <c r="CJ679" s="83"/>
      <c r="CK679" s="205"/>
      <c r="CL679" s="79" t="b">
        <f t="shared" si="93"/>
        <v>1</v>
      </c>
    </row>
    <row r="680" spans="1:90" s="237" customFormat="1" ht="11.25" customHeight="1">
      <c r="A680" s="289" t="s">
        <v>334</v>
      </c>
      <c r="B680" s="284" t="s">
        <v>330</v>
      </c>
      <c r="C680" s="184">
        <v>4</v>
      </c>
      <c r="D680" s="230" t="s">
        <v>170</v>
      </c>
      <c r="E680" s="355" t="s">
        <v>315</v>
      </c>
      <c r="F680" s="90">
        <v>32</v>
      </c>
      <c r="G680" s="90" t="s">
        <v>41</v>
      </c>
      <c r="H680" s="90"/>
      <c r="I680" s="90"/>
      <c r="J680" s="90">
        <v>16</v>
      </c>
      <c r="K680" s="90">
        <v>16</v>
      </c>
      <c r="L680" s="90"/>
      <c r="M680" s="90"/>
      <c r="N680" s="91"/>
      <c r="O680" s="91"/>
      <c r="P680" s="92"/>
      <c r="Q680" s="91"/>
      <c r="R680" s="91"/>
      <c r="S680" s="91"/>
      <c r="T680" s="91"/>
      <c r="U680" s="91"/>
      <c r="V680" s="91"/>
      <c r="W680" s="91"/>
      <c r="X680" s="91"/>
      <c r="Y680" s="91">
        <f>F680*0.3</f>
        <v>9.6</v>
      </c>
      <c r="Z680" s="91"/>
      <c r="AA680" s="91"/>
      <c r="AB680" s="91"/>
      <c r="AC680" s="91"/>
      <c r="AD680" s="91"/>
      <c r="AE680" s="133"/>
      <c r="AF680" s="271">
        <f>I680+K680+M679+O680+P680+Q680+R680+S680+T680+U680+V680+W680+X680+Y680+Z680+AA680+AB680+AC680+AD680+AE680</f>
        <v>25.6</v>
      </c>
      <c r="AG680" s="135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  <c r="AZ680" s="83"/>
      <c r="BA680" s="83"/>
      <c r="BB680" s="83"/>
      <c r="BC680" s="83"/>
      <c r="BD680" s="83"/>
      <c r="BE680" s="83"/>
      <c r="BF680" s="83"/>
      <c r="BG680" s="83"/>
      <c r="BH680" s="83"/>
      <c r="BI680" s="83"/>
      <c r="BJ680" s="83"/>
      <c r="BK680" s="83"/>
      <c r="BL680" s="83">
        <f>AF680</f>
        <v>25.6</v>
      </c>
      <c r="BM680" s="83"/>
      <c r="BN680" s="90"/>
      <c r="BO680" s="83"/>
      <c r="BP680" s="83"/>
      <c r="BQ680" s="83"/>
      <c r="BR680" s="83"/>
      <c r="BS680" s="83"/>
      <c r="BT680" s="83"/>
      <c r="BU680" s="83"/>
      <c r="BV680" s="83"/>
      <c r="BW680" s="83"/>
      <c r="BX680" s="83"/>
      <c r="BY680" s="83"/>
      <c r="BZ680" s="83"/>
      <c r="CA680" s="83"/>
      <c r="CB680" s="83"/>
      <c r="CC680" s="83"/>
      <c r="CD680" s="83"/>
      <c r="CE680" s="83"/>
      <c r="CF680" s="90"/>
      <c r="CG680" s="83"/>
      <c r="CH680" s="83"/>
      <c r="CI680" s="83"/>
      <c r="CJ680" s="83"/>
      <c r="CK680" s="205"/>
      <c r="CL680" s="79" t="b">
        <f t="shared" si="93"/>
        <v>1</v>
      </c>
    </row>
    <row r="681" spans="1:90" s="237" customFormat="1" ht="11.25" customHeight="1">
      <c r="A681" s="289" t="s">
        <v>334</v>
      </c>
      <c r="B681" s="284" t="s">
        <v>330</v>
      </c>
      <c r="C681" s="184">
        <v>5</v>
      </c>
      <c r="D681" s="230" t="s">
        <v>211</v>
      </c>
      <c r="E681" s="355" t="s">
        <v>315</v>
      </c>
      <c r="F681" s="90">
        <v>32</v>
      </c>
      <c r="G681" s="90" t="s">
        <v>41</v>
      </c>
      <c r="H681" s="90"/>
      <c r="I681" s="90"/>
      <c r="J681" s="90">
        <v>8</v>
      </c>
      <c r="K681" s="90">
        <v>8</v>
      </c>
      <c r="L681" s="90"/>
      <c r="M681" s="90"/>
      <c r="N681" s="91"/>
      <c r="O681" s="91"/>
      <c r="P681" s="92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133"/>
      <c r="AF681" s="271">
        <f>I681+K681+M680+O681+P681+Q681+R681+S681+T681+U681+V681+W681+X681+Y681+Z681+AA681+AB681+AC681+AD681+AE681</f>
        <v>8</v>
      </c>
      <c r="AG681" s="135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>
        <f>AF681</f>
        <v>8</v>
      </c>
      <c r="AT681" s="83"/>
      <c r="AU681" s="83"/>
      <c r="AV681" s="83"/>
      <c r="AW681" s="83"/>
      <c r="AX681" s="83"/>
      <c r="AY681" s="83"/>
      <c r="AZ681" s="83"/>
      <c r="BA681" s="83"/>
      <c r="BB681" s="83"/>
      <c r="BC681" s="83"/>
      <c r="BD681" s="83"/>
      <c r="BE681" s="83"/>
      <c r="BF681" s="83"/>
      <c r="BG681" s="83"/>
      <c r="BH681" s="83"/>
      <c r="BI681" s="83"/>
      <c r="BJ681" s="83"/>
      <c r="BK681" s="83"/>
      <c r="BL681" s="83"/>
      <c r="BM681" s="83"/>
      <c r="BN681" s="90"/>
      <c r="BO681" s="83"/>
      <c r="BP681" s="83"/>
      <c r="BQ681" s="83"/>
      <c r="BR681" s="83"/>
      <c r="BS681" s="83"/>
      <c r="BT681" s="83"/>
      <c r="BU681" s="83"/>
      <c r="BV681" s="83"/>
      <c r="BW681" s="83"/>
      <c r="BX681" s="83"/>
      <c r="BY681" s="83"/>
      <c r="BZ681" s="83"/>
      <c r="CA681" s="83"/>
      <c r="CB681" s="83"/>
      <c r="CC681" s="83"/>
      <c r="CD681" s="83"/>
      <c r="CE681" s="83"/>
      <c r="CF681" s="90"/>
      <c r="CG681" s="83"/>
      <c r="CH681" s="83"/>
      <c r="CI681" s="83"/>
      <c r="CJ681" s="83"/>
      <c r="CK681" s="205"/>
      <c r="CL681" s="79" t="b">
        <f t="shared" si="93"/>
        <v>1</v>
      </c>
    </row>
    <row r="682" spans="1:90" s="237" customFormat="1" ht="11.25" customHeight="1">
      <c r="A682" s="289" t="s">
        <v>334</v>
      </c>
      <c r="B682" s="284" t="s">
        <v>330</v>
      </c>
      <c r="C682" s="184">
        <v>6</v>
      </c>
      <c r="D682" s="230" t="s">
        <v>405</v>
      </c>
      <c r="E682" s="355" t="s">
        <v>315</v>
      </c>
      <c r="F682" s="90">
        <v>32</v>
      </c>
      <c r="G682" s="90" t="s">
        <v>41</v>
      </c>
      <c r="H682" s="90"/>
      <c r="I682" s="90"/>
      <c r="J682" s="90">
        <v>8</v>
      </c>
      <c r="K682" s="90">
        <v>8</v>
      </c>
      <c r="L682" s="90"/>
      <c r="M682" s="90"/>
      <c r="N682" s="91"/>
      <c r="O682" s="91"/>
      <c r="P682" s="92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133"/>
      <c r="AF682" s="271">
        <f>I682+K682+M681+O682+P682+Q682+R682+S682+T682+U682+V682+W682+X682+Y682+Z682+AA682+AB682+AC682+AD682+AE682</f>
        <v>8</v>
      </c>
      <c r="AG682" s="135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AY682" s="83"/>
      <c r="AZ682" s="83"/>
      <c r="BA682" s="83"/>
      <c r="BB682" s="83"/>
      <c r="BC682" s="83"/>
      <c r="BD682" s="83"/>
      <c r="BE682" s="83"/>
      <c r="BF682" s="83"/>
      <c r="BG682" s="83"/>
      <c r="BH682" s="83"/>
      <c r="BI682" s="83"/>
      <c r="BJ682" s="83"/>
      <c r="BK682" s="83"/>
      <c r="BL682" s="83"/>
      <c r="BM682" s="83"/>
      <c r="BN682" s="90"/>
      <c r="BO682" s="83"/>
      <c r="BP682" s="83">
        <f>AF682</f>
        <v>8</v>
      </c>
      <c r="BQ682" s="83"/>
      <c r="BR682" s="83"/>
      <c r="BS682" s="83"/>
      <c r="BT682" s="83"/>
      <c r="BU682" s="83"/>
      <c r="BV682" s="83"/>
      <c r="BW682" s="83"/>
      <c r="BX682" s="83"/>
      <c r="BY682" s="83"/>
      <c r="BZ682" s="83"/>
      <c r="CA682" s="83"/>
      <c r="CB682" s="83"/>
      <c r="CC682" s="83"/>
      <c r="CD682" s="83"/>
      <c r="CE682" s="83"/>
      <c r="CF682" s="90"/>
      <c r="CG682" s="83"/>
      <c r="CH682" s="83"/>
      <c r="CI682" s="83"/>
      <c r="CJ682" s="83"/>
      <c r="CK682" s="205"/>
      <c r="CL682" s="79" t="b">
        <f t="shared" si="93"/>
        <v>1</v>
      </c>
    </row>
    <row r="683" spans="1:90" s="237" customFormat="1" ht="12" customHeight="1" thickBot="1">
      <c r="A683" s="289" t="s">
        <v>334</v>
      </c>
      <c r="B683" s="284" t="s">
        <v>330</v>
      </c>
      <c r="C683" s="184">
        <v>7</v>
      </c>
      <c r="D683" s="230" t="s">
        <v>171</v>
      </c>
      <c r="E683" s="355" t="s">
        <v>315</v>
      </c>
      <c r="F683" s="90">
        <v>32</v>
      </c>
      <c r="G683" s="90" t="s">
        <v>41</v>
      </c>
      <c r="H683" s="89"/>
      <c r="I683" s="89"/>
      <c r="J683" s="89"/>
      <c r="K683" s="89"/>
      <c r="L683" s="89"/>
      <c r="M683" s="89"/>
      <c r="N683" s="89"/>
      <c r="O683" s="96"/>
      <c r="P683" s="92"/>
      <c r="Q683" s="97"/>
      <c r="R683" s="96"/>
      <c r="S683" s="97"/>
      <c r="T683" s="96"/>
      <c r="U683" s="97"/>
      <c r="V683" s="97">
        <v>10</v>
      </c>
      <c r="W683" s="92"/>
      <c r="X683" s="97"/>
      <c r="Y683" s="92"/>
      <c r="Z683" s="96"/>
      <c r="AA683" s="91"/>
      <c r="AB683" s="91"/>
      <c r="AC683" s="91"/>
      <c r="AD683" s="91"/>
      <c r="AE683" s="133"/>
      <c r="AF683" s="271">
        <f>I683+K683+M680+O683+P683+Q683+R683+S683+T683+U683+V683+W683+X683+Y683+Z683+AA683+AB683+AC683+AD683+AE683</f>
        <v>10</v>
      </c>
      <c r="AG683" s="135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AY683" s="83"/>
      <c r="AZ683" s="83"/>
      <c r="BA683" s="83"/>
      <c r="BB683" s="83"/>
      <c r="BC683" s="83"/>
      <c r="BD683" s="83"/>
      <c r="BE683" s="83"/>
      <c r="BF683" s="83"/>
      <c r="BG683" s="83"/>
      <c r="BH683" s="83"/>
      <c r="BI683" s="83"/>
      <c r="BJ683" s="83"/>
      <c r="BK683" s="83"/>
      <c r="BL683" s="83"/>
      <c r="BM683" s="83"/>
      <c r="BN683" s="90"/>
      <c r="BO683" s="83"/>
      <c r="BP683" s="83"/>
      <c r="BQ683" s="83"/>
      <c r="BR683" s="83"/>
      <c r="BS683" s="83"/>
      <c r="BT683" s="83"/>
      <c r="BU683" s="83"/>
      <c r="BV683" s="83">
        <f>AF683</f>
        <v>10</v>
      </c>
      <c r="BW683" s="83"/>
      <c r="BX683" s="83"/>
      <c r="BY683" s="83"/>
      <c r="BZ683" s="83"/>
      <c r="CA683" s="83"/>
      <c r="CB683" s="83"/>
      <c r="CC683" s="83"/>
      <c r="CD683" s="83"/>
      <c r="CE683" s="83"/>
      <c r="CF683" s="90"/>
      <c r="CG683" s="83"/>
      <c r="CH683" s="83"/>
      <c r="CI683" s="83"/>
      <c r="CJ683" s="83"/>
      <c r="CK683" s="205"/>
      <c r="CL683" s="79" t="b">
        <f t="shared" si="93"/>
        <v>1</v>
      </c>
    </row>
    <row r="684" spans="1:90" s="238" customFormat="1" ht="9.75" customHeight="1">
      <c r="A684" s="289" t="s">
        <v>334</v>
      </c>
      <c r="B684" s="284" t="s">
        <v>330</v>
      </c>
      <c r="C684" s="236"/>
      <c r="D684" s="221"/>
      <c r="E684" s="359" t="s">
        <v>316</v>
      </c>
      <c r="F684" s="281"/>
      <c r="G684" s="281"/>
      <c r="H684" s="281"/>
      <c r="I684" s="281"/>
      <c r="J684" s="281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39"/>
      <c r="AF684" s="145"/>
      <c r="AG684" s="143"/>
      <c r="AH684" s="118"/>
      <c r="AI684" s="118"/>
      <c r="AJ684" s="118"/>
      <c r="AK684" s="118"/>
      <c r="AL684" s="118"/>
      <c r="AM684" s="118"/>
      <c r="AN684" s="118"/>
      <c r="AO684" s="118"/>
      <c r="AP684" s="118"/>
      <c r="AQ684" s="118"/>
      <c r="AR684" s="118"/>
      <c r="AS684" s="118"/>
      <c r="AT684" s="118"/>
      <c r="AU684" s="118"/>
      <c r="AV684" s="118"/>
      <c r="AW684" s="118"/>
      <c r="AX684" s="118"/>
      <c r="AY684" s="118"/>
      <c r="AZ684" s="118"/>
      <c r="BA684" s="143"/>
      <c r="BB684" s="143"/>
      <c r="BC684" s="143"/>
      <c r="BD684" s="143"/>
      <c r="BE684" s="118"/>
      <c r="BF684" s="118"/>
      <c r="BG684" s="118"/>
      <c r="BH684" s="118"/>
      <c r="BI684" s="118"/>
      <c r="BJ684" s="118"/>
      <c r="BK684" s="118"/>
      <c r="BL684" s="118"/>
      <c r="BM684" s="118"/>
      <c r="BN684" s="118"/>
      <c r="BO684" s="118"/>
      <c r="BP684" s="118"/>
      <c r="BQ684" s="118"/>
      <c r="BR684" s="118"/>
      <c r="BS684" s="118"/>
      <c r="BT684" s="118"/>
      <c r="BU684" s="118"/>
      <c r="BV684" s="118"/>
      <c r="BW684" s="118"/>
      <c r="BX684" s="118"/>
      <c r="BY684" s="118"/>
      <c r="BZ684" s="118"/>
      <c r="CA684" s="118"/>
      <c r="CB684" s="118"/>
      <c r="CC684" s="118"/>
      <c r="CD684" s="118"/>
      <c r="CE684" s="118"/>
      <c r="CF684" s="118"/>
      <c r="CG684" s="118"/>
      <c r="CH684" s="118"/>
      <c r="CI684" s="118"/>
      <c r="CJ684" s="118"/>
      <c r="CK684" s="241"/>
      <c r="CL684" s="79" t="b">
        <f t="shared" si="93"/>
        <v>1</v>
      </c>
    </row>
    <row r="685" spans="1:90" s="237" customFormat="1" ht="11.25" customHeight="1">
      <c r="A685" s="289" t="s">
        <v>334</v>
      </c>
      <c r="B685" s="284" t="s">
        <v>330</v>
      </c>
      <c r="C685" s="184">
        <v>1</v>
      </c>
      <c r="D685" s="229" t="s">
        <v>212</v>
      </c>
      <c r="E685" s="355" t="s">
        <v>316</v>
      </c>
      <c r="F685" s="90">
        <v>31</v>
      </c>
      <c r="G685" s="166" t="s">
        <v>56</v>
      </c>
      <c r="H685" s="90">
        <v>8</v>
      </c>
      <c r="I685" s="90">
        <v>8</v>
      </c>
      <c r="J685" s="90">
        <v>6</v>
      </c>
      <c r="K685" s="90">
        <v>6</v>
      </c>
      <c r="L685" s="90"/>
      <c r="M685" s="90"/>
      <c r="N685" s="91"/>
      <c r="O685" s="91"/>
      <c r="P685" s="98"/>
      <c r="Q685" s="98"/>
      <c r="R685" s="98"/>
      <c r="S685" s="91"/>
      <c r="T685" s="91"/>
      <c r="U685" s="91"/>
      <c r="V685" s="91"/>
      <c r="W685" s="91"/>
      <c r="X685" s="91"/>
      <c r="Y685" s="91">
        <f t="shared" si="98"/>
        <v>9.299999999999999</v>
      </c>
      <c r="Z685" s="91"/>
      <c r="AA685" s="91"/>
      <c r="AB685" s="91"/>
      <c r="AC685" s="91"/>
      <c r="AD685" s="91"/>
      <c r="AE685" s="133"/>
      <c r="AF685" s="271">
        <f aca="true" t="shared" si="99" ref="AF685:AF693">I685+K685+M685+O685+P685+Q685+R685+S685+T685+U685+V685+W685+X685+Y685+Z685+AA685+AB685+AC685+AD685+AE685</f>
        <v>23.299999999999997</v>
      </c>
      <c r="AG685" s="135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>
        <f>AF685</f>
        <v>23.299999999999997</v>
      </c>
      <c r="AT685" s="83"/>
      <c r="AU685" s="83"/>
      <c r="AV685" s="83"/>
      <c r="AW685" s="83"/>
      <c r="AX685" s="83"/>
      <c r="AY685" s="83"/>
      <c r="AZ685" s="83"/>
      <c r="BA685" s="83"/>
      <c r="BB685" s="83"/>
      <c r="BC685" s="83"/>
      <c r="BD685" s="83"/>
      <c r="BE685" s="83"/>
      <c r="BF685" s="83"/>
      <c r="BG685" s="83"/>
      <c r="BH685" s="83"/>
      <c r="BI685" s="83"/>
      <c r="BJ685" s="83"/>
      <c r="BK685" s="83"/>
      <c r="BL685" s="83"/>
      <c r="BM685" s="83"/>
      <c r="BN685" s="90"/>
      <c r="BO685" s="83"/>
      <c r="BP685" s="83"/>
      <c r="BQ685" s="83"/>
      <c r="BR685" s="83"/>
      <c r="BS685" s="83"/>
      <c r="BT685" s="83"/>
      <c r="BU685" s="83"/>
      <c r="BV685" s="83"/>
      <c r="BW685" s="83"/>
      <c r="BX685" s="83"/>
      <c r="BY685" s="83"/>
      <c r="BZ685" s="83"/>
      <c r="CA685" s="83"/>
      <c r="CB685" s="83"/>
      <c r="CC685" s="83"/>
      <c r="CD685" s="83"/>
      <c r="CE685" s="83"/>
      <c r="CF685" s="90"/>
      <c r="CG685" s="83"/>
      <c r="CH685" s="83"/>
      <c r="CI685" s="83"/>
      <c r="CJ685" s="83"/>
      <c r="CK685" s="205"/>
      <c r="CL685" s="79" t="b">
        <f t="shared" si="93"/>
        <v>1</v>
      </c>
    </row>
    <row r="686" spans="1:90" s="237" customFormat="1" ht="11.25" customHeight="1">
      <c r="A686" s="289" t="s">
        <v>334</v>
      </c>
      <c r="B686" s="284" t="s">
        <v>330</v>
      </c>
      <c r="C686" s="184">
        <v>2</v>
      </c>
      <c r="D686" s="229" t="s">
        <v>213</v>
      </c>
      <c r="E686" s="355" t="s">
        <v>316</v>
      </c>
      <c r="F686" s="90">
        <v>31</v>
      </c>
      <c r="G686" s="166" t="s">
        <v>56</v>
      </c>
      <c r="H686" s="90">
        <v>4</v>
      </c>
      <c r="I686" s="90">
        <v>4</v>
      </c>
      <c r="J686" s="90">
        <v>4</v>
      </c>
      <c r="K686" s="90">
        <v>4</v>
      </c>
      <c r="L686" s="90"/>
      <c r="M686" s="90"/>
      <c r="N686" s="91"/>
      <c r="O686" s="91"/>
      <c r="P686" s="98"/>
      <c r="Q686" s="98"/>
      <c r="R686" s="98"/>
      <c r="S686" s="91"/>
      <c r="T686" s="91"/>
      <c r="U686" s="91"/>
      <c r="V686" s="91"/>
      <c r="W686" s="91"/>
      <c r="X686" s="91"/>
      <c r="Y686" s="91">
        <f t="shared" si="98"/>
        <v>9.299999999999999</v>
      </c>
      <c r="Z686" s="91"/>
      <c r="AA686" s="91"/>
      <c r="AB686" s="91"/>
      <c r="AC686" s="91"/>
      <c r="AD686" s="91"/>
      <c r="AE686" s="133"/>
      <c r="AF686" s="271">
        <f t="shared" si="99"/>
        <v>17.299999999999997</v>
      </c>
      <c r="AG686" s="135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AY686" s="83"/>
      <c r="AZ686" s="83"/>
      <c r="BA686" s="83"/>
      <c r="BB686" s="83"/>
      <c r="BC686" s="83"/>
      <c r="BD686" s="83"/>
      <c r="BE686" s="83"/>
      <c r="BF686" s="83">
        <v>17.299999999999997</v>
      </c>
      <c r="BG686" s="83"/>
      <c r="BH686" s="83"/>
      <c r="BI686" s="83"/>
      <c r="BJ686" s="83"/>
      <c r="BK686" s="83"/>
      <c r="BL686" s="83"/>
      <c r="BM686" s="83"/>
      <c r="BN686" s="90"/>
      <c r="BO686" s="83"/>
      <c r="BP686" s="83"/>
      <c r="BQ686" s="83"/>
      <c r="BR686" s="83"/>
      <c r="BS686" s="83"/>
      <c r="BT686" s="83"/>
      <c r="BU686" s="83"/>
      <c r="BV686" s="83"/>
      <c r="BW686" s="83"/>
      <c r="BX686" s="83"/>
      <c r="BY686" s="83"/>
      <c r="BZ686" s="83"/>
      <c r="CA686" s="83"/>
      <c r="CB686" s="83"/>
      <c r="CC686" s="83"/>
      <c r="CD686" s="83"/>
      <c r="CE686" s="83"/>
      <c r="CF686" s="90"/>
      <c r="CG686" s="83"/>
      <c r="CH686" s="83"/>
      <c r="CI686" s="83"/>
      <c r="CJ686" s="83"/>
      <c r="CK686" s="205"/>
      <c r="CL686" s="79" t="b">
        <f t="shared" si="93"/>
        <v>1</v>
      </c>
    </row>
    <row r="687" spans="1:90" s="237" customFormat="1" ht="11.25" customHeight="1">
      <c r="A687" s="289" t="s">
        <v>334</v>
      </c>
      <c r="B687" s="284" t="s">
        <v>330</v>
      </c>
      <c r="C687" s="184">
        <v>3</v>
      </c>
      <c r="D687" s="229" t="s">
        <v>214</v>
      </c>
      <c r="E687" s="355" t="s">
        <v>316</v>
      </c>
      <c r="F687" s="90">
        <v>31</v>
      </c>
      <c r="G687" s="166" t="s">
        <v>56</v>
      </c>
      <c r="H687" s="90">
        <v>8</v>
      </c>
      <c r="I687" s="90">
        <v>8</v>
      </c>
      <c r="J687" s="90">
        <v>4</v>
      </c>
      <c r="K687" s="90">
        <v>4</v>
      </c>
      <c r="L687" s="90"/>
      <c r="M687" s="90"/>
      <c r="N687" s="91"/>
      <c r="O687" s="91"/>
      <c r="P687" s="98"/>
      <c r="Q687" s="98"/>
      <c r="R687" s="98"/>
      <c r="S687" s="91"/>
      <c r="T687" s="91"/>
      <c r="U687" s="91"/>
      <c r="V687" s="91"/>
      <c r="W687" s="91"/>
      <c r="X687" s="91"/>
      <c r="Y687" s="91">
        <f t="shared" si="98"/>
        <v>9.299999999999999</v>
      </c>
      <c r="Z687" s="91"/>
      <c r="AA687" s="91"/>
      <c r="AB687" s="91"/>
      <c r="AC687" s="91"/>
      <c r="AD687" s="91"/>
      <c r="AE687" s="133"/>
      <c r="AF687" s="271">
        <f t="shared" si="99"/>
        <v>21.299999999999997</v>
      </c>
      <c r="AG687" s="135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  <c r="AZ687" s="83"/>
      <c r="BA687" s="83"/>
      <c r="BB687" s="83"/>
      <c r="BC687" s="83"/>
      <c r="BD687" s="83"/>
      <c r="BE687" s="83"/>
      <c r="BF687" s="83">
        <v>21.299999999999997</v>
      </c>
      <c r="BG687" s="83"/>
      <c r="BH687" s="83"/>
      <c r="BI687" s="83"/>
      <c r="BJ687" s="83"/>
      <c r="BK687" s="83"/>
      <c r="BL687" s="83"/>
      <c r="BM687" s="83"/>
      <c r="BN687" s="90"/>
      <c r="BO687" s="83"/>
      <c r="BP687" s="83"/>
      <c r="BQ687" s="83"/>
      <c r="BR687" s="83"/>
      <c r="BS687" s="83"/>
      <c r="BT687" s="83"/>
      <c r="BU687" s="83"/>
      <c r="BV687" s="83"/>
      <c r="BW687" s="83"/>
      <c r="BX687" s="83"/>
      <c r="BY687" s="83"/>
      <c r="BZ687" s="83"/>
      <c r="CA687" s="83"/>
      <c r="CB687" s="83"/>
      <c r="CC687" s="83"/>
      <c r="CD687" s="83"/>
      <c r="CE687" s="83"/>
      <c r="CF687" s="90"/>
      <c r="CG687" s="83"/>
      <c r="CH687" s="83"/>
      <c r="CI687" s="83"/>
      <c r="CJ687" s="83"/>
      <c r="CK687" s="205"/>
      <c r="CL687" s="79" t="b">
        <f t="shared" si="93"/>
        <v>1</v>
      </c>
    </row>
    <row r="688" spans="1:90" s="237" customFormat="1" ht="11.25" customHeight="1">
      <c r="A688" s="289" t="s">
        <v>334</v>
      </c>
      <c r="B688" s="284" t="s">
        <v>330</v>
      </c>
      <c r="C688" s="184">
        <v>4</v>
      </c>
      <c r="D688" s="318" t="s">
        <v>305</v>
      </c>
      <c r="E688" s="355" t="s">
        <v>316</v>
      </c>
      <c r="F688" s="90">
        <v>31</v>
      </c>
      <c r="G688" s="166" t="s">
        <v>56</v>
      </c>
      <c r="H688" s="90">
        <v>8</v>
      </c>
      <c r="I688" s="90">
        <v>8</v>
      </c>
      <c r="J688" s="90">
        <v>4</v>
      </c>
      <c r="K688" s="90">
        <v>4</v>
      </c>
      <c r="L688" s="90"/>
      <c r="M688" s="90"/>
      <c r="N688" s="91"/>
      <c r="O688" s="91"/>
      <c r="P688" s="98"/>
      <c r="Q688" s="98"/>
      <c r="R688" s="98"/>
      <c r="S688" s="91"/>
      <c r="T688" s="91"/>
      <c r="U688" s="91"/>
      <c r="V688" s="91"/>
      <c r="W688" s="91"/>
      <c r="X688" s="91"/>
      <c r="Y688" s="91">
        <f t="shared" si="98"/>
        <v>9.299999999999999</v>
      </c>
      <c r="Z688" s="91"/>
      <c r="AA688" s="91"/>
      <c r="AB688" s="91"/>
      <c r="AC688" s="91"/>
      <c r="AD688" s="91"/>
      <c r="AE688" s="133"/>
      <c r="AF688" s="271">
        <f t="shared" si="99"/>
        <v>21.299999999999997</v>
      </c>
      <c r="AG688" s="135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  <c r="AZ688" s="83"/>
      <c r="BA688" s="83"/>
      <c r="BB688" s="83"/>
      <c r="BC688" s="83"/>
      <c r="BD688" s="83"/>
      <c r="BE688" s="83"/>
      <c r="BF688" s="83">
        <v>21.299999999999997</v>
      </c>
      <c r="BG688" s="83"/>
      <c r="BH688" s="83"/>
      <c r="BI688" s="83"/>
      <c r="BJ688" s="83"/>
      <c r="BK688" s="83"/>
      <c r="BL688" s="83"/>
      <c r="BM688" s="83"/>
      <c r="BN688" s="90"/>
      <c r="BO688" s="83"/>
      <c r="BP688" s="83"/>
      <c r="BQ688" s="83"/>
      <c r="BR688" s="83"/>
      <c r="BS688" s="83"/>
      <c r="BT688" s="83"/>
      <c r="BU688" s="83"/>
      <c r="BV688" s="83"/>
      <c r="BW688" s="83"/>
      <c r="BX688" s="83"/>
      <c r="BY688" s="83"/>
      <c r="BZ688" s="83"/>
      <c r="CA688" s="83"/>
      <c r="CB688" s="83"/>
      <c r="CC688" s="83"/>
      <c r="CD688" s="83"/>
      <c r="CE688" s="83"/>
      <c r="CF688" s="90"/>
      <c r="CG688" s="83"/>
      <c r="CH688" s="83"/>
      <c r="CI688" s="83"/>
      <c r="CJ688" s="83"/>
      <c r="CK688" s="205"/>
      <c r="CL688" s="79" t="b">
        <f t="shared" si="93"/>
        <v>1</v>
      </c>
    </row>
    <row r="689" spans="1:90" s="237" customFormat="1" ht="11.25" customHeight="1">
      <c r="A689" s="289" t="s">
        <v>334</v>
      </c>
      <c r="B689" s="284" t="s">
        <v>330</v>
      </c>
      <c r="C689" s="184">
        <v>5</v>
      </c>
      <c r="D689" s="229" t="s">
        <v>317</v>
      </c>
      <c r="E689" s="355" t="s">
        <v>316</v>
      </c>
      <c r="F689" s="90">
        <v>31</v>
      </c>
      <c r="G689" s="166" t="s">
        <v>56</v>
      </c>
      <c r="H689" s="90">
        <v>12</v>
      </c>
      <c r="I689" s="90">
        <v>12</v>
      </c>
      <c r="J689" s="90">
        <v>10</v>
      </c>
      <c r="K689" s="90">
        <v>10</v>
      </c>
      <c r="L689" s="90"/>
      <c r="M689" s="90"/>
      <c r="N689" s="91"/>
      <c r="O689" s="91"/>
      <c r="P689" s="98"/>
      <c r="Q689" s="98"/>
      <c r="R689" s="98"/>
      <c r="S689" s="91"/>
      <c r="T689" s="91"/>
      <c r="U689" s="91"/>
      <c r="V689" s="91"/>
      <c r="W689" s="91"/>
      <c r="X689" s="91"/>
      <c r="Y689" s="91">
        <f t="shared" si="98"/>
        <v>9.299999999999999</v>
      </c>
      <c r="Z689" s="91"/>
      <c r="AA689" s="91"/>
      <c r="AB689" s="91"/>
      <c r="AC689" s="91"/>
      <c r="AD689" s="91"/>
      <c r="AE689" s="133"/>
      <c r="AF689" s="271">
        <f t="shared" si="99"/>
        <v>31.299999999999997</v>
      </c>
      <c r="AG689" s="135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AY689" s="83"/>
      <c r="AZ689" s="83"/>
      <c r="BA689" s="83"/>
      <c r="BB689" s="83"/>
      <c r="BC689" s="83"/>
      <c r="BD689" s="83"/>
      <c r="BE689" s="83"/>
      <c r="BF689" s="83">
        <v>31.299999999999997</v>
      </c>
      <c r="BG689" s="83"/>
      <c r="BH689" s="83"/>
      <c r="BI689" s="83"/>
      <c r="BJ689" s="83"/>
      <c r="BK689" s="83"/>
      <c r="BL689" s="83"/>
      <c r="BM689" s="83"/>
      <c r="BN689" s="90"/>
      <c r="BO689" s="83"/>
      <c r="BP689" s="83"/>
      <c r="BQ689" s="83"/>
      <c r="BR689" s="83"/>
      <c r="BS689" s="83"/>
      <c r="BT689" s="83"/>
      <c r="BU689" s="83"/>
      <c r="BV689" s="83"/>
      <c r="BW689" s="83"/>
      <c r="BX689" s="83"/>
      <c r="BY689" s="83"/>
      <c r="BZ689" s="83"/>
      <c r="CA689" s="83"/>
      <c r="CB689" s="83"/>
      <c r="CC689" s="83"/>
      <c r="CD689" s="83"/>
      <c r="CE689" s="83"/>
      <c r="CF689" s="90"/>
      <c r="CG689" s="83"/>
      <c r="CH689" s="83"/>
      <c r="CI689" s="83"/>
      <c r="CJ689" s="83"/>
      <c r="CK689" s="205"/>
      <c r="CL689" s="79" t="b">
        <f t="shared" si="93"/>
        <v>1</v>
      </c>
    </row>
    <row r="690" spans="1:90" s="237" customFormat="1" ht="11.25" customHeight="1">
      <c r="A690" s="289" t="s">
        <v>334</v>
      </c>
      <c r="B690" s="284" t="s">
        <v>330</v>
      </c>
      <c r="C690" s="184">
        <v>6</v>
      </c>
      <c r="D690" s="229" t="s">
        <v>216</v>
      </c>
      <c r="E690" s="355" t="s">
        <v>316</v>
      </c>
      <c r="F690" s="90">
        <v>31</v>
      </c>
      <c r="G690" s="166" t="s">
        <v>56</v>
      </c>
      <c r="H690" s="90">
        <v>6</v>
      </c>
      <c r="I690" s="90">
        <v>6</v>
      </c>
      <c r="J690" s="90">
        <v>4</v>
      </c>
      <c r="K690" s="90">
        <v>4</v>
      </c>
      <c r="L690" s="90"/>
      <c r="M690" s="90"/>
      <c r="N690" s="91"/>
      <c r="O690" s="91"/>
      <c r="P690" s="98"/>
      <c r="Q690" s="98"/>
      <c r="R690" s="98"/>
      <c r="S690" s="91"/>
      <c r="T690" s="91"/>
      <c r="U690" s="91"/>
      <c r="V690" s="91"/>
      <c r="W690" s="91"/>
      <c r="X690" s="91"/>
      <c r="Y690" s="91">
        <f t="shared" si="98"/>
        <v>9.299999999999999</v>
      </c>
      <c r="Z690" s="91"/>
      <c r="AA690" s="91"/>
      <c r="AB690" s="91"/>
      <c r="AC690" s="91"/>
      <c r="AD690" s="91"/>
      <c r="AE690" s="133"/>
      <c r="AF690" s="271">
        <f t="shared" si="99"/>
        <v>19.299999999999997</v>
      </c>
      <c r="AG690" s="135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60">
        <f>AF690</f>
        <v>19.299999999999997</v>
      </c>
      <c r="AX690" s="83"/>
      <c r="AY690" s="83"/>
      <c r="AZ690" s="83"/>
      <c r="BA690" s="83"/>
      <c r="BB690" s="83"/>
      <c r="BC690" s="83"/>
      <c r="BD690" s="83"/>
      <c r="BE690" s="83"/>
      <c r="BF690" s="83"/>
      <c r="BG690" s="83"/>
      <c r="BH690" s="83"/>
      <c r="BI690" s="83"/>
      <c r="BJ690" s="83"/>
      <c r="BK690" s="83"/>
      <c r="BL690" s="83"/>
      <c r="BM690" s="83"/>
      <c r="BN690" s="90"/>
      <c r="BO690" s="83"/>
      <c r="BP690" s="83"/>
      <c r="BQ690" s="83"/>
      <c r="BR690" s="83"/>
      <c r="BS690" s="83"/>
      <c r="BT690" s="83"/>
      <c r="BU690" s="83"/>
      <c r="BV690" s="83"/>
      <c r="BW690" s="83"/>
      <c r="BX690" s="83"/>
      <c r="BY690" s="83"/>
      <c r="BZ690" s="83"/>
      <c r="CA690" s="83"/>
      <c r="CB690" s="83"/>
      <c r="CC690" s="83"/>
      <c r="CD690" s="83"/>
      <c r="CE690" s="83"/>
      <c r="CF690" s="90"/>
      <c r="CG690" s="83"/>
      <c r="CH690" s="83"/>
      <c r="CI690" s="83"/>
      <c r="CJ690" s="83"/>
      <c r="CK690" s="205"/>
      <c r="CL690" s="79" t="b">
        <f t="shared" si="93"/>
        <v>1</v>
      </c>
    </row>
    <row r="691" spans="1:90" s="237" customFormat="1" ht="11.25" customHeight="1">
      <c r="A691" s="289" t="s">
        <v>334</v>
      </c>
      <c r="B691" s="284" t="s">
        <v>330</v>
      </c>
      <c r="C691" s="184">
        <v>7</v>
      </c>
      <c r="D691" s="230" t="s">
        <v>86</v>
      </c>
      <c r="E691" s="355" t="s">
        <v>316</v>
      </c>
      <c r="F691" s="90">
        <v>31</v>
      </c>
      <c r="G691" s="166" t="s">
        <v>56</v>
      </c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106"/>
      <c r="V691" s="106"/>
      <c r="W691" s="106">
        <v>10</v>
      </c>
      <c r="X691" s="106"/>
      <c r="Y691" s="106"/>
      <c r="Z691" s="74"/>
      <c r="AA691" s="74"/>
      <c r="AB691" s="74"/>
      <c r="AC691" s="74"/>
      <c r="AD691" s="74"/>
      <c r="AE691" s="140"/>
      <c r="AF691" s="128">
        <f t="shared" si="99"/>
        <v>10</v>
      </c>
      <c r="AG691" s="135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>
        <v>10</v>
      </c>
      <c r="AT691" s="83"/>
      <c r="AU691" s="83"/>
      <c r="AV691" s="83"/>
      <c r="AW691" s="83"/>
      <c r="AX691" s="83"/>
      <c r="AY691" s="83"/>
      <c r="AZ691" s="83"/>
      <c r="BA691" s="83"/>
      <c r="BB691" s="83"/>
      <c r="BC691" s="83"/>
      <c r="BD691" s="83"/>
      <c r="BE691" s="83"/>
      <c r="BF691" s="83"/>
      <c r="BG691" s="83"/>
      <c r="BH691" s="83"/>
      <c r="BI691" s="83"/>
      <c r="BJ691" s="83"/>
      <c r="BK691" s="83"/>
      <c r="BL691" s="83"/>
      <c r="BM691" s="83"/>
      <c r="BN691" s="90"/>
      <c r="BO691" s="83"/>
      <c r="BP691" s="83"/>
      <c r="BQ691" s="83"/>
      <c r="BR691" s="83"/>
      <c r="BS691" s="83"/>
      <c r="BT691" s="83"/>
      <c r="BU691" s="83"/>
      <c r="BV691" s="83"/>
      <c r="BW691" s="83"/>
      <c r="BX691" s="83"/>
      <c r="BY691" s="83"/>
      <c r="BZ691" s="83"/>
      <c r="CA691" s="83"/>
      <c r="CB691" s="83"/>
      <c r="CC691" s="83"/>
      <c r="CD691" s="83"/>
      <c r="CE691" s="83"/>
      <c r="CF691" s="90"/>
      <c r="CG691" s="83"/>
      <c r="CH691" s="83"/>
      <c r="CI691" s="83"/>
      <c r="CJ691" s="83"/>
      <c r="CK691" s="205"/>
      <c r="CL691" s="79" t="b">
        <f t="shared" si="93"/>
        <v>1</v>
      </c>
    </row>
    <row r="692" spans="1:90" s="237" customFormat="1" ht="11.25" customHeight="1">
      <c r="A692" s="289" t="s">
        <v>334</v>
      </c>
      <c r="B692" s="284" t="s">
        <v>330</v>
      </c>
      <c r="C692" s="184">
        <v>8</v>
      </c>
      <c r="D692" s="229" t="s">
        <v>133</v>
      </c>
      <c r="E692" s="355" t="s">
        <v>316</v>
      </c>
      <c r="F692" s="90">
        <v>31</v>
      </c>
      <c r="G692" s="166" t="s">
        <v>56</v>
      </c>
      <c r="H692" s="90"/>
      <c r="I692" s="90"/>
      <c r="J692" s="90"/>
      <c r="K692" s="90"/>
      <c r="L692" s="90"/>
      <c r="M692" s="90"/>
      <c r="N692" s="91"/>
      <c r="O692" s="91"/>
      <c r="P692" s="92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2">
        <v>2</v>
      </c>
      <c r="AB692" s="92"/>
      <c r="AC692" s="64">
        <f>ROUND(F692/10*0.5*5,0)</f>
        <v>8</v>
      </c>
      <c r="AD692" s="91"/>
      <c r="AE692" s="133"/>
      <c r="AF692" s="271">
        <f t="shared" si="99"/>
        <v>10</v>
      </c>
      <c r="AG692" s="135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  <c r="BA692" s="83"/>
      <c r="BB692" s="83"/>
      <c r="BC692" s="83"/>
      <c r="BD692" s="83"/>
      <c r="BE692" s="83"/>
      <c r="BF692" s="83"/>
      <c r="BG692" s="83"/>
      <c r="BH692" s="83"/>
      <c r="BI692" s="83"/>
      <c r="BJ692" s="83"/>
      <c r="BK692" s="83"/>
      <c r="BL692" s="83"/>
      <c r="BM692" s="83"/>
      <c r="BN692" s="90"/>
      <c r="BO692" s="83"/>
      <c r="BP692" s="83"/>
      <c r="BQ692" s="83"/>
      <c r="BR692" s="83"/>
      <c r="BS692" s="83"/>
      <c r="BT692" s="83"/>
      <c r="BU692" s="83"/>
      <c r="BV692" s="83"/>
      <c r="BW692" s="83"/>
      <c r="BX692" s="83"/>
      <c r="BY692" s="83"/>
      <c r="BZ692" s="83"/>
      <c r="CA692" s="83"/>
      <c r="CB692" s="83"/>
      <c r="CC692" s="83"/>
      <c r="CD692" s="83"/>
      <c r="CE692" s="83"/>
      <c r="CF692" s="60"/>
      <c r="CG692" s="71">
        <f>AF692</f>
        <v>10</v>
      </c>
      <c r="CH692" s="83"/>
      <c r="CI692" s="83"/>
      <c r="CJ692" s="83"/>
      <c r="CK692" s="205"/>
      <c r="CL692" s="79" t="b">
        <f t="shared" si="93"/>
        <v>1</v>
      </c>
    </row>
    <row r="693" spans="1:90" s="237" customFormat="1" ht="12" customHeight="1" thickBot="1">
      <c r="A693" s="289" t="s">
        <v>334</v>
      </c>
      <c r="B693" s="284" t="s">
        <v>330</v>
      </c>
      <c r="C693" s="184">
        <v>9</v>
      </c>
      <c r="D693" s="222" t="s">
        <v>265</v>
      </c>
      <c r="E693" s="355" t="s">
        <v>316</v>
      </c>
      <c r="F693" s="90">
        <v>31</v>
      </c>
      <c r="G693" s="166" t="s">
        <v>56</v>
      </c>
      <c r="H693" s="90"/>
      <c r="I693" s="90"/>
      <c r="J693" s="90"/>
      <c r="K693" s="90"/>
      <c r="L693" s="90"/>
      <c r="M693" s="90"/>
      <c r="N693" s="91"/>
      <c r="O693" s="91"/>
      <c r="P693" s="92"/>
      <c r="Q693" s="91"/>
      <c r="R693" s="91"/>
      <c r="S693" s="91"/>
      <c r="T693" s="91"/>
      <c r="U693" s="91"/>
      <c r="V693" s="92"/>
      <c r="W693" s="91"/>
      <c r="X693" s="91"/>
      <c r="Y693" s="91"/>
      <c r="Z693" s="91"/>
      <c r="AA693" s="92">
        <v>2</v>
      </c>
      <c r="AB693" s="92"/>
      <c r="AC693" s="64">
        <f>ROUND(F693/10*0.5*5,0)</f>
        <v>8</v>
      </c>
      <c r="AD693" s="91"/>
      <c r="AE693" s="133"/>
      <c r="AF693" s="271">
        <f t="shared" si="99"/>
        <v>10</v>
      </c>
      <c r="AG693" s="135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  <c r="BA693" s="83"/>
      <c r="BB693" s="83"/>
      <c r="BC693" s="83"/>
      <c r="BD693" s="83"/>
      <c r="BE693" s="83"/>
      <c r="BF693" s="83"/>
      <c r="BG693" s="83"/>
      <c r="BH693" s="83"/>
      <c r="BI693" s="83"/>
      <c r="BJ693" s="83"/>
      <c r="BK693" s="83"/>
      <c r="BL693" s="83"/>
      <c r="BM693" s="83"/>
      <c r="BN693" s="90"/>
      <c r="BO693" s="83"/>
      <c r="BP693" s="83"/>
      <c r="BQ693" s="83"/>
      <c r="BR693" s="83"/>
      <c r="BS693" s="83"/>
      <c r="BT693" s="83"/>
      <c r="BU693" s="83"/>
      <c r="BV693" s="83"/>
      <c r="BW693" s="83"/>
      <c r="BX693" s="83"/>
      <c r="BY693" s="83"/>
      <c r="BZ693" s="83"/>
      <c r="CA693" s="83"/>
      <c r="CB693" s="83"/>
      <c r="CC693" s="83"/>
      <c r="CD693" s="83"/>
      <c r="CE693" s="83"/>
      <c r="CF693" s="60"/>
      <c r="CG693" s="71">
        <f>AF693</f>
        <v>10</v>
      </c>
      <c r="CH693" s="83"/>
      <c r="CI693" s="83"/>
      <c r="CJ693" s="83"/>
      <c r="CK693" s="205"/>
      <c r="CL693" s="79" t="b">
        <f t="shared" si="93"/>
        <v>1</v>
      </c>
    </row>
    <row r="694" spans="1:90" s="238" customFormat="1" ht="9.75" customHeight="1">
      <c r="A694" s="289" t="s">
        <v>334</v>
      </c>
      <c r="B694" s="284" t="s">
        <v>330</v>
      </c>
      <c r="C694" s="236"/>
      <c r="D694" s="221"/>
      <c r="E694" s="359" t="s">
        <v>318</v>
      </c>
      <c r="F694" s="281"/>
      <c r="G694" s="281"/>
      <c r="H694" s="281"/>
      <c r="I694" s="281"/>
      <c r="J694" s="281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39"/>
      <c r="AF694" s="145"/>
      <c r="AG694" s="143"/>
      <c r="AH694" s="118"/>
      <c r="AI694" s="118"/>
      <c r="AJ694" s="118"/>
      <c r="AK694" s="118"/>
      <c r="AL694" s="118"/>
      <c r="AM694" s="118"/>
      <c r="AN694" s="118"/>
      <c r="AO694" s="118"/>
      <c r="AP694" s="118"/>
      <c r="AQ694" s="118"/>
      <c r="AR694" s="118"/>
      <c r="AS694" s="118"/>
      <c r="AT694" s="118"/>
      <c r="AU694" s="118"/>
      <c r="AV694" s="118"/>
      <c r="AW694" s="118"/>
      <c r="AX694" s="118"/>
      <c r="AY694" s="118"/>
      <c r="AZ694" s="118"/>
      <c r="BA694" s="143"/>
      <c r="BB694" s="143"/>
      <c r="BC694" s="143"/>
      <c r="BD694" s="143"/>
      <c r="BE694" s="118"/>
      <c r="BF694" s="118"/>
      <c r="BG694" s="118"/>
      <c r="BH694" s="118"/>
      <c r="BI694" s="118"/>
      <c r="BJ694" s="118"/>
      <c r="BK694" s="118"/>
      <c r="BL694" s="118"/>
      <c r="BM694" s="118"/>
      <c r="BN694" s="118"/>
      <c r="BO694" s="118"/>
      <c r="BP694" s="118"/>
      <c r="BQ694" s="118"/>
      <c r="BR694" s="118"/>
      <c r="BS694" s="118"/>
      <c r="BT694" s="118"/>
      <c r="BU694" s="118"/>
      <c r="BV694" s="118"/>
      <c r="BW694" s="118"/>
      <c r="BX694" s="118"/>
      <c r="BY694" s="118"/>
      <c r="BZ694" s="118"/>
      <c r="CA694" s="118"/>
      <c r="CB694" s="118"/>
      <c r="CC694" s="118"/>
      <c r="CD694" s="118"/>
      <c r="CE694" s="118"/>
      <c r="CF694" s="118"/>
      <c r="CG694" s="118"/>
      <c r="CH694" s="118"/>
      <c r="CI694" s="118"/>
      <c r="CJ694" s="118"/>
      <c r="CK694" s="241"/>
      <c r="CL694" s="79" t="b">
        <f t="shared" si="93"/>
        <v>1</v>
      </c>
    </row>
    <row r="695" spans="1:90" s="237" customFormat="1" ht="11.25" customHeight="1">
      <c r="A695" s="289" t="s">
        <v>334</v>
      </c>
      <c r="B695" s="284" t="s">
        <v>330</v>
      </c>
      <c r="C695" s="184">
        <v>1</v>
      </c>
      <c r="D695" s="230" t="s">
        <v>112</v>
      </c>
      <c r="E695" s="355" t="s">
        <v>318</v>
      </c>
      <c r="F695" s="90">
        <v>15</v>
      </c>
      <c r="G695" s="90" t="s">
        <v>54</v>
      </c>
      <c r="H695" s="74"/>
      <c r="I695" s="74"/>
      <c r="J695" s="90">
        <v>10</v>
      </c>
      <c r="K695" s="90">
        <v>10</v>
      </c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91">
        <f aca="true" t="shared" si="100" ref="Y695:Y702">F695*0.3</f>
        <v>4.5</v>
      </c>
      <c r="Z695" s="74"/>
      <c r="AA695" s="74"/>
      <c r="AB695" s="74"/>
      <c r="AC695" s="74"/>
      <c r="AD695" s="74"/>
      <c r="AE695" s="140"/>
      <c r="AF695" s="128">
        <f aca="true" t="shared" si="101" ref="AF695:AF703">I695+K695+M695+O695+P695+Q695+R695+S695+T695+U695+V695+W695+X695+Y695+Z695+AA695+AB695+AC695+AD695+AE695</f>
        <v>14.5</v>
      </c>
      <c r="AG695" s="135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  <c r="BA695" s="83"/>
      <c r="BB695" s="83"/>
      <c r="BC695" s="83"/>
      <c r="BD695" s="83"/>
      <c r="BE695" s="83"/>
      <c r="BF695" s="83"/>
      <c r="BG695" s="83"/>
      <c r="BH695" s="83"/>
      <c r="BI695" s="83"/>
      <c r="BJ695" s="83"/>
      <c r="BK695" s="83"/>
      <c r="BL695" s="83"/>
      <c r="BM695" s="83"/>
      <c r="BN695" s="90"/>
      <c r="BO695" s="83"/>
      <c r="BP695" s="83"/>
      <c r="BQ695" s="83"/>
      <c r="BR695" s="83"/>
      <c r="BS695" s="83"/>
      <c r="BT695" s="83"/>
      <c r="BU695" s="83"/>
      <c r="BV695" s="83"/>
      <c r="BW695" s="83"/>
      <c r="BX695" s="83"/>
      <c r="BY695" s="83"/>
      <c r="BZ695" s="60">
        <f>AF695</f>
        <v>14.5</v>
      </c>
      <c r="CA695" s="83"/>
      <c r="CB695" s="83"/>
      <c r="CC695" s="83"/>
      <c r="CD695" s="83"/>
      <c r="CE695" s="83"/>
      <c r="CF695" s="90"/>
      <c r="CG695" s="83"/>
      <c r="CH695" s="83"/>
      <c r="CI695" s="83"/>
      <c r="CJ695" s="83"/>
      <c r="CK695" s="205"/>
      <c r="CL695" s="79" t="b">
        <f t="shared" si="93"/>
        <v>1</v>
      </c>
    </row>
    <row r="696" spans="1:90" s="237" customFormat="1" ht="11.25" customHeight="1">
      <c r="A696" s="289" t="s">
        <v>334</v>
      </c>
      <c r="B696" s="284" t="s">
        <v>330</v>
      </c>
      <c r="C696" s="184">
        <v>2</v>
      </c>
      <c r="D696" s="230" t="s">
        <v>110</v>
      </c>
      <c r="E696" s="355" t="s">
        <v>318</v>
      </c>
      <c r="F696" s="90">
        <v>15</v>
      </c>
      <c r="G696" s="90" t="s">
        <v>54</v>
      </c>
      <c r="H696" s="74"/>
      <c r="I696" s="74"/>
      <c r="J696" s="90">
        <v>8</v>
      </c>
      <c r="K696" s="90">
        <v>8</v>
      </c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91">
        <f t="shared" si="100"/>
        <v>4.5</v>
      </c>
      <c r="Z696" s="74"/>
      <c r="AA696" s="74"/>
      <c r="AB696" s="74"/>
      <c r="AC696" s="74"/>
      <c r="AD696" s="74"/>
      <c r="AE696" s="140"/>
      <c r="AF696" s="128">
        <f t="shared" si="101"/>
        <v>12.5</v>
      </c>
      <c r="AG696" s="135"/>
      <c r="AH696" s="60">
        <f>AF696</f>
        <v>12.5</v>
      </c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  <c r="BA696" s="83"/>
      <c r="BB696" s="83"/>
      <c r="BC696" s="83"/>
      <c r="BD696" s="83"/>
      <c r="BE696" s="83"/>
      <c r="BF696" s="83"/>
      <c r="BG696" s="83"/>
      <c r="BH696" s="83"/>
      <c r="BI696" s="83"/>
      <c r="BJ696" s="83"/>
      <c r="BK696" s="83"/>
      <c r="BL696" s="83"/>
      <c r="BM696" s="83"/>
      <c r="BN696" s="90"/>
      <c r="BO696" s="83"/>
      <c r="BP696" s="83"/>
      <c r="BQ696" s="83"/>
      <c r="BR696" s="83"/>
      <c r="BS696" s="83"/>
      <c r="BT696" s="83"/>
      <c r="BU696" s="83"/>
      <c r="BV696" s="83"/>
      <c r="BW696" s="83"/>
      <c r="BX696" s="83"/>
      <c r="BY696" s="83"/>
      <c r="BZ696" s="83"/>
      <c r="CA696" s="83"/>
      <c r="CB696" s="83"/>
      <c r="CC696" s="83"/>
      <c r="CD696" s="83"/>
      <c r="CE696" s="83"/>
      <c r="CF696" s="90"/>
      <c r="CG696" s="83"/>
      <c r="CH696" s="83"/>
      <c r="CI696" s="83"/>
      <c r="CJ696" s="83"/>
      <c r="CK696" s="205"/>
      <c r="CL696" s="79" t="b">
        <f t="shared" si="93"/>
        <v>1</v>
      </c>
    </row>
    <row r="697" spans="1:90" s="237" customFormat="1" ht="11.25" customHeight="1">
      <c r="A697" s="289" t="s">
        <v>334</v>
      </c>
      <c r="B697" s="284" t="s">
        <v>330</v>
      </c>
      <c r="C697" s="184">
        <v>3</v>
      </c>
      <c r="D697" s="223" t="s">
        <v>118</v>
      </c>
      <c r="E697" s="355" t="s">
        <v>318</v>
      </c>
      <c r="F697" s="90">
        <v>15</v>
      </c>
      <c r="G697" s="90" t="s">
        <v>54</v>
      </c>
      <c r="H697" s="74"/>
      <c r="I697" s="74"/>
      <c r="J697" s="90">
        <v>8</v>
      </c>
      <c r="K697" s="90">
        <v>8</v>
      </c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91">
        <f t="shared" si="100"/>
        <v>4.5</v>
      </c>
      <c r="Z697" s="74"/>
      <c r="AA697" s="74"/>
      <c r="AB697" s="74"/>
      <c r="AC697" s="74"/>
      <c r="AD697" s="74"/>
      <c r="AE697" s="140"/>
      <c r="AF697" s="128">
        <f t="shared" si="101"/>
        <v>12.5</v>
      </c>
      <c r="AG697" s="135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>
        <v>12.5</v>
      </c>
      <c r="BA697" s="83"/>
      <c r="BB697" s="83"/>
      <c r="BC697" s="83"/>
      <c r="BD697" s="83"/>
      <c r="BE697" s="83"/>
      <c r="BF697" s="83"/>
      <c r="BG697" s="83"/>
      <c r="BH697" s="83"/>
      <c r="BI697" s="83"/>
      <c r="BJ697" s="83"/>
      <c r="BK697" s="83"/>
      <c r="BL697" s="83"/>
      <c r="BM697" s="83"/>
      <c r="BN697" s="90"/>
      <c r="BO697" s="83"/>
      <c r="BP697" s="83"/>
      <c r="BQ697" s="83"/>
      <c r="BR697" s="83"/>
      <c r="BS697" s="83"/>
      <c r="BT697" s="83"/>
      <c r="BU697" s="83"/>
      <c r="BV697" s="83"/>
      <c r="BW697" s="83"/>
      <c r="BX697" s="83"/>
      <c r="BY697" s="83"/>
      <c r="BZ697" s="83"/>
      <c r="CA697" s="83"/>
      <c r="CB697" s="83"/>
      <c r="CC697" s="83"/>
      <c r="CD697" s="83"/>
      <c r="CE697" s="83"/>
      <c r="CF697" s="90"/>
      <c r="CG697" s="83"/>
      <c r="CH697" s="83"/>
      <c r="CI697" s="83"/>
      <c r="CJ697" s="83"/>
      <c r="CK697" s="205"/>
      <c r="CL697" s="79" t="b">
        <f t="shared" si="93"/>
        <v>1</v>
      </c>
    </row>
    <row r="698" spans="1:90" s="237" customFormat="1" ht="11.25" customHeight="1">
      <c r="A698" s="289" t="s">
        <v>334</v>
      </c>
      <c r="B698" s="284" t="s">
        <v>330</v>
      </c>
      <c r="C698" s="184">
        <v>4</v>
      </c>
      <c r="D698" s="230" t="s">
        <v>82</v>
      </c>
      <c r="E698" s="355" t="s">
        <v>318</v>
      </c>
      <c r="F698" s="90">
        <v>15</v>
      </c>
      <c r="G698" s="90" t="s">
        <v>54</v>
      </c>
      <c r="H698" s="74"/>
      <c r="I698" s="74"/>
      <c r="J698" s="90">
        <v>16</v>
      </c>
      <c r="K698" s="90">
        <v>16</v>
      </c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102"/>
      <c r="X698" s="74"/>
      <c r="Y698" s="91">
        <f t="shared" si="100"/>
        <v>4.5</v>
      </c>
      <c r="Z698" s="74"/>
      <c r="AA698" s="74"/>
      <c r="AB698" s="74"/>
      <c r="AC698" s="74"/>
      <c r="AD698" s="74"/>
      <c r="AE698" s="140"/>
      <c r="AF698" s="128">
        <f t="shared" si="101"/>
        <v>20.5</v>
      </c>
      <c r="AG698" s="135"/>
      <c r="AH698" s="109"/>
      <c r="AI698" s="83"/>
      <c r="AJ698" s="83"/>
      <c r="AK698" s="83"/>
      <c r="AL698" s="83"/>
      <c r="AM698" s="83"/>
      <c r="AN698" s="83"/>
      <c r="AO698" s="83"/>
      <c r="AP698" s="83"/>
      <c r="AQ698" s="398"/>
      <c r="AR698" s="398"/>
      <c r="AS698" s="398"/>
      <c r="AT698" s="398"/>
      <c r="AU698" s="398"/>
      <c r="AV698" s="398"/>
      <c r="AW698" s="83"/>
      <c r="AX698" s="83"/>
      <c r="AY698" s="83"/>
      <c r="AZ698" s="83"/>
      <c r="BA698" s="83"/>
      <c r="BB698" s="83"/>
      <c r="BC698" s="83"/>
      <c r="BD698" s="83"/>
      <c r="BE698" s="83"/>
      <c r="BF698" s="109"/>
      <c r="BG698" s="83"/>
      <c r="BH698" s="109"/>
      <c r="BI698" s="83"/>
      <c r="BJ698" s="83"/>
      <c r="BK698" s="83">
        <f>AF698</f>
        <v>20.5</v>
      </c>
      <c r="BL698" s="83"/>
      <c r="BM698" s="83"/>
      <c r="BN698" s="90"/>
      <c r="BO698" s="83"/>
      <c r="BP698" s="83"/>
      <c r="BQ698" s="83"/>
      <c r="BR698" s="83"/>
      <c r="BS698" s="83"/>
      <c r="BT698" s="83"/>
      <c r="BU698" s="83"/>
      <c r="BV698" s="83"/>
      <c r="BW698" s="83"/>
      <c r="BX698" s="83"/>
      <c r="BY698" s="83"/>
      <c r="BZ698" s="83"/>
      <c r="CA698" s="83"/>
      <c r="CB698" s="83"/>
      <c r="CC698" s="83"/>
      <c r="CD698" s="83"/>
      <c r="CE698" s="83"/>
      <c r="CF698" s="90"/>
      <c r="CG698" s="109"/>
      <c r="CH698" s="83"/>
      <c r="CI698" s="83"/>
      <c r="CJ698" s="83"/>
      <c r="CK698" s="205"/>
      <c r="CL698" s="79" t="b">
        <f t="shared" si="93"/>
        <v>1</v>
      </c>
    </row>
    <row r="699" spans="1:90" s="237" customFormat="1" ht="11.25" customHeight="1">
      <c r="A699" s="289" t="s">
        <v>334</v>
      </c>
      <c r="B699" s="284" t="s">
        <v>330</v>
      </c>
      <c r="C699" s="184">
        <v>5</v>
      </c>
      <c r="D699" s="229" t="s">
        <v>83</v>
      </c>
      <c r="E699" s="355" t="s">
        <v>318</v>
      </c>
      <c r="F699" s="90">
        <v>15</v>
      </c>
      <c r="G699" s="90" t="s">
        <v>54</v>
      </c>
      <c r="H699" s="74"/>
      <c r="I699" s="74"/>
      <c r="J699" s="90">
        <v>10</v>
      </c>
      <c r="K699" s="90">
        <v>10</v>
      </c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91">
        <f t="shared" si="100"/>
        <v>4.5</v>
      </c>
      <c r="Z699" s="74"/>
      <c r="AA699" s="74"/>
      <c r="AB699" s="74"/>
      <c r="AC699" s="74"/>
      <c r="AD699" s="74"/>
      <c r="AE699" s="140"/>
      <c r="AF699" s="128">
        <f t="shared" si="101"/>
        <v>14.5</v>
      </c>
      <c r="AG699" s="135"/>
      <c r="AH699" s="109"/>
      <c r="AI699" s="83"/>
      <c r="AJ699" s="83"/>
      <c r="AK699" s="83"/>
      <c r="AL699" s="83"/>
      <c r="AM699" s="83"/>
      <c r="AN699" s="83"/>
      <c r="AO699" s="83"/>
      <c r="AP699" s="83"/>
      <c r="AQ699" s="91"/>
      <c r="AR699" s="91"/>
      <c r="AS699" s="91"/>
      <c r="AT699" s="91"/>
      <c r="AU699" s="91"/>
      <c r="AV699" s="91"/>
      <c r="AW699" s="83"/>
      <c r="AX699" s="83"/>
      <c r="AY699" s="60">
        <f>AF699</f>
        <v>14.5</v>
      </c>
      <c r="AZ699" s="83"/>
      <c r="BA699" s="83"/>
      <c r="BB699" s="83"/>
      <c r="BC699" s="83"/>
      <c r="BD699" s="83"/>
      <c r="BE699" s="83"/>
      <c r="BF699" s="109"/>
      <c r="BG699" s="83"/>
      <c r="BH699" s="109"/>
      <c r="BI699" s="83"/>
      <c r="BJ699" s="83"/>
      <c r="BK699" s="83"/>
      <c r="BL699" s="83"/>
      <c r="BM699" s="83"/>
      <c r="BN699" s="90"/>
      <c r="BO699" s="83"/>
      <c r="BP699" s="83"/>
      <c r="BQ699" s="83"/>
      <c r="BR699" s="83"/>
      <c r="BS699" s="83"/>
      <c r="BT699" s="83"/>
      <c r="BU699" s="83"/>
      <c r="BV699" s="83"/>
      <c r="BW699" s="83"/>
      <c r="BX699" s="83"/>
      <c r="BY699" s="83"/>
      <c r="BZ699" s="83"/>
      <c r="CA699" s="83"/>
      <c r="CB699" s="83"/>
      <c r="CC699" s="83"/>
      <c r="CD699" s="83"/>
      <c r="CE699" s="83"/>
      <c r="CF699" s="90"/>
      <c r="CG699" s="109"/>
      <c r="CH699" s="83"/>
      <c r="CI699" s="83"/>
      <c r="CJ699" s="83"/>
      <c r="CK699" s="205"/>
      <c r="CL699" s="79" t="b">
        <f t="shared" si="93"/>
        <v>1</v>
      </c>
    </row>
    <row r="700" spans="1:90" s="237" customFormat="1" ht="11.25" customHeight="1">
      <c r="A700" s="289" t="s">
        <v>334</v>
      </c>
      <c r="B700" s="284" t="s">
        <v>330</v>
      </c>
      <c r="C700" s="184">
        <v>6</v>
      </c>
      <c r="D700" s="230" t="s">
        <v>94</v>
      </c>
      <c r="E700" s="355" t="s">
        <v>318</v>
      </c>
      <c r="F700" s="90">
        <v>15</v>
      </c>
      <c r="G700" s="90" t="s">
        <v>54</v>
      </c>
      <c r="H700" s="74"/>
      <c r="I700" s="74"/>
      <c r="J700" s="90">
        <v>8</v>
      </c>
      <c r="K700" s="90">
        <v>8</v>
      </c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91">
        <f t="shared" si="100"/>
        <v>4.5</v>
      </c>
      <c r="Z700" s="74"/>
      <c r="AA700" s="74"/>
      <c r="AB700" s="74"/>
      <c r="AC700" s="74"/>
      <c r="AD700" s="74"/>
      <c r="AE700" s="140"/>
      <c r="AF700" s="128">
        <f t="shared" si="101"/>
        <v>12.5</v>
      </c>
      <c r="AG700" s="135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  <c r="BA700" s="83"/>
      <c r="BB700" s="83"/>
      <c r="BC700" s="83">
        <v>12.5</v>
      </c>
      <c r="BD700" s="83"/>
      <c r="BE700" s="83"/>
      <c r="BF700" s="83"/>
      <c r="BG700" s="83"/>
      <c r="BH700" s="83"/>
      <c r="BI700" s="83"/>
      <c r="BJ700" s="83"/>
      <c r="BK700" s="83"/>
      <c r="BL700" s="83"/>
      <c r="BM700" s="83"/>
      <c r="BN700" s="90"/>
      <c r="BO700" s="83"/>
      <c r="BP700" s="83"/>
      <c r="BQ700" s="83"/>
      <c r="BR700" s="83"/>
      <c r="BS700" s="83"/>
      <c r="BT700" s="83"/>
      <c r="BU700" s="83"/>
      <c r="BV700" s="83"/>
      <c r="BW700" s="83"/>
      <c r="BX700" s="83"/>
      <c r="BY700" s="83"/>
      <c r="BZ700" s="83"/>
      <c r="CA700" s="83"/>
      <c r="CB700" s="83"/>
      <c r="CC700" s="83"/>
      <c r="CD700" s="83"/>
      <c r="CE700" s="83"/>
      <c r="CF700" s="90"/>
      <c r="CG700" s="83"/>
      <c r="CH700" s="83"/>
      <c r="CI700" s="83"/>
      <c r="CJ700" s="83"/>
      <c r="CK700" s="205"/>
      <c r="CL700" s="79" t="b">
        <f t="shared" si="93"/>
        <v>1</v>
      </c>
    </row>
    <row r="701" spans="1:90" s="237" customFormat="1" ht="11.25" customHeight="1">
      <c r="A701" s="289" t="s">
        <v>334</v>
      </c>
      <c r="B701" s="284" t="s">
        <v>330</v>
      </c>
      <c r="C701" s="184">
        <v>7</v>
      </c>
      <c r="D701" s="230" t="s">
        <v>364</v>
      </c>
      <c r="E701" s="355" t="s">
        <v>318</v>
      </c>
      <c r="F701" s="90">
        <v>15</v>
      </c>
      <c r="G701" s="90" t="s">
        <v>54</v>
      </c>
      <c r="H701" s="74"/>
      <c r="I701" s="74"/>
      <c r="J701" s="74">
        <v>8</v>
      </c>
      <c r="K701" s="74">
        <v>8</v>
      </c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91">
        <f t="shared" si="100"/>
        <v>4.5</v>
      </c>
      <c r="Z701" s="74"/>
      <c r="AA701" s="74"/>
      <c r="AB701" s="74"/>
      <c r="AC701" s="74"/>
      <c r="AD701" s="74"/>
      <c r="AE701" s="140"/>
      <c r="AF701" s="128">
        <f t="shared" si="101"/>
        <v>12.5</v>
      </c>
      <c r="AG701" s="135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  <c r="BA701" s="83"/>
      <c r="BB701" s="83"/>
      <c r="BC701" s="83"/>
      <c r="BD701" s="83"/>
      <c r="BE701" s="83"/>
      <c r="BF701" s="83"/>
      <c r="BG701" s="83"/>
      <c r="BH701" s="83"/>
      <c r="BI701" s="83"/>
      <c r="BJ701" s="83"/>
      <c r="BK701" s="83"/>
      <c r="BL701" s="83"/>
      <c r="BM701" s="60">
        <f>AF701</f>
        <v>12.5</v>
      </c>
      <c r="BN701" s="90"/>
      <c r="BO701" s="83"/>
      <c r="BP701" s="83"/>
      <c r="BQ701" s="83"/>
      <c r="BR701" s="83"/>
      <c r="BS701" s="83"/>
      <c r="BT701" s="83"/>
      <c r="BU701" s="83"/>
      <c r="BV701" s="83"/>
      <c r="BW701" s="83"/>
      <c r="BX701" s="83"/>
      <c r="BY701" s="83"/>
      <c r="BZ701" s="83"/>
      <c r="CA701" s="83"/>
      <c r="CB701" s="83"/>
      <c r="CC701" s="83"/>
      <c r="CD701" s="83"/>
      <c r="CE701" s="83"/>
      <c r="CF701" s="90"/>
      <c r="CG701" s="83"/>
      <c r="CH701" s="83"/>
      <c r="CI701" s="83"/>
      <c r="CJ701" s="83"/>
      <c r="CK701" s="205"/>
      <c r="CL701" s="79" t="b">
        <f t="shared" si="93"/>
        <v>1</v>
      </c>
    </row>
    <row r="702" spans="1:90" s="237" customFormat="1" ht="11.25" customHeight="1">
      <c r="A702" s="289" t="s">
        <v>334</v>
      </c>
      <c r="B702" s="284" t="s">
        <v>330</v>
      </c>
      <c r="C702" s="184">
        <v>8</v>
      </c>
      <c r="D702" s="229" t="s">
        <v>319</v>
      </c>
      <c r="E702" s="355" t="s">
        <v>318</v>
      </c>
      <c r="F702" s="90">
        <v>15</v>
      </c>
      <c r="G702" s="90" t="s">
        <v>54</v>
      </c>
      <c r="H702" s="74"/>
      <c r="I702" s="74"/>
      <c r="J702" s="74">
        <v>12</v>
      </c>
      <c r="K702" s="74">
        <v>12</v>
      </c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91">
        <f t="shared" si="100"/>
        <v>4.5</v>
      </c>
      <c r="Z702" s="74"/>
      <c r="AA702" s="74"/>
      <c r="AB702" s="70"/>
      <c r="AC702" s="70"/>
      <c r="AD702" s="70"/>
      <c r="AE702" s="267"/>
      <c r="AF702" s="128">
        <f t="shared" si="101"/>
        <v>16.5</v>
      </c>
      <c r="AG702" s="135"/>
      <c r="AH702" s="83"/>
      <c r="AI702" s="83"/>
      <c r="AJ702" s="83"/>
      <c r="AK702" s="83"/>
      <c r="AL702" s="83"/>
      <c r="AM702" s="83"/>
      <c r="AN702" s="83"/>
      <c r="AO702" s="83"/>
      <c r="AP702" s="83"/>
      <c r="AQ702" s="91"/>
      <c r="AR702" s="91"/>
      <c r="AS702" s="91"/>
      <c r="AT702" s="91"/>
      <c r="AU702" s="91"/>
      <c r="AV702" s="91"/>
      <c r="AW702" s="83"/>
      <c r="AX702" s="83"/>
      <c r="AY702" s="83"/>
      <c r="AZ702" s="83"/>
      <c r="BA702" s="83"/>
      <c r="BB702" s="83"/>
      <c r="BC702" s="83"/>
      <c r="BD702" s="83"/>
      <c r="BE702" s="83"/>
      <c r="BF702" s="83"/>
      <c r="BG702" s="83"/>
      <c r="BH702" s="83"/>
      <c r="BI702" s="83"/>
      <c r="BJ702" s="83"/>
      <c r="BK702" s="83"/>
      <c r="BL702" s="83"/>
      <c r="BM702" s="83"/>
      <c r="BN702" s="90"/>
      <c r="BO702" s="83"/>
      <c r="BP702" s="83"/>
      <c r="BQ702" s="83"/>
      <c r="BR702" s="83"/>
      <c r="BS702" s="83"/>
      <c r="BT702" s="83"/>
      <c r="BU702" s="83"/>
      <c r="BV702" s="83"/>
      <c r="BW702" s="83"/>
      <c r="BX702" s="83"/>
      <c r="BY702" s="83"/>
      <c r="BZ702" s="83"/>
      <c r="CA702" s="83"/>
      <c r="CB702" s="83"/>
      <c r="CC702" s="83"/>
      <c r="CD702" s="83"/>
      <c r="CE702" s="83">
        <f>AF702</f>
        <v>16.5</v>
      </c>
      <c r="CF702" s="91"/>
      <c r="CG702" s="83"/>
      <c r="CH702" s="83"/>
      <c r="CI702" s="83"/>
      <c r="CJ702" s="83"/>
      <c r="CK702" s="205"/>
      <c r="CL702" s="79" t="b">
        <f t="shared" si="93"/>
        <v>1</v>
      </c>
    </row>
    <row r="703" spans="1:90" s="237" customFormat="1" ht="12" customHeight="1" thickBot="1">
      <c r="A703" s="289" t="s">
        <v>334</v>
      </c>
      <c r="B703" s="284" t="s">
        <v>330</v>
      </c>
      <c r="C703" s="184">
        <v>9</v>
      </c>
      <c r="D703" s="230" t="s">
        <v>93</v>
      </c>
      <c r="E703" s="355" t="s">
        <v>318</v>
      </c>
      <c r="F703" s="90">
        <v>15</v>
      </c>
      <c r="G703" s="90" t="s">
        <v>54</v>
      </c>
      <c r="H703" s="90"/>
      <c r="I703" s="90"/>
      <c r="J703" s="90"/>
      <c r="K703" s="90"/>
      <c r="L703" s="90"/>
      <c r="M703" s="90"/>
      <c r="N703" s="91"/>
      <c r="O703" s="91"/>
      <c r="P703" s="92"/>
      <c r="Q703" s="91"/>
      <c r="R703" s="91"/>
      <c r="S703" s="91"/>
      <c r="T703" s="91"/>
      <c r="U703" s="92">
        <v>8</v>
      </c>
      <c r="V703" s="92"/>
      <c r="W703" s="92"/>
      <c r="X703" s="92"/>
      <c r="Y703" s="92"/>
      <c r="Z703" s="91"/>
      <c r="AA703" s="91"/>
      <c r="AB703" s="91"/>
      <c r="AC703" s="91"/>
      <c r="AD703" s="91"/>
      <c r="AE703" s="133"/>
      <c r="AF703" s="271">
        <f t="shared" si="101"/>
        <v>8</v>
      </c>
      <c r="AG703" s="135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  <c r="BA703" s="83"/>
      <c r="BB703" s="83"/>
      <c r="BC703" s="83"/>
      <c r="BD703" s="83">
        <v>8</v>
      </c>
      <c r="BE703" s="83"/>
      <c r="BF703" s="83"/>
      <c r="BG703" s="83"/>
      <c r="BH703" s="83"/>
      <c r="BI703" s="83"/>
      <c r="BJ703" s="83"/>
      <c r="BK703" s="83"/>
      <c r="BL703" s="83"/>
      <c r="BM703" s="83"/>
      <c r="BN703" s="90"/>
      <c r="BO703" s="83"/>
      <c r="BP703" s="83"/>
      <c r="BQ703" s="83"/>
      <c r="BR703" s="83"/>
      <c r="BS703" s="83"/>
      <c r="BT703" s="83"/>
      <c r="BU703" s="83"/>
      <c r="BV703" s="83"/>
      <c r="BW703" s="83"/>
      <c r="BX703" s="83"/>
      <c r="BY703" s="83"/>
      <c r="BZ703" s="83"/>
      <c r="CA703" s="83"/>
      <c r="CB703" s="83"/>
      <c r="CC703" s="83"/>
      <c r="CD703" s="83"/>
      <c r="CE703" s="83"/>
      <c r="CF703" s="90"/>
      <c r="CG703" s="83"/>
      <c r="CH703" s="83"/>
      <c r="CI703" s="83"/>
      <c r="CJ703" s="83"/>
      <c r="CK703" s="205"/>
      <c r="CL703" s="79" t="b">
        <f t="shared" si="93"/>
        <v>1</v>
      </c>
    </row>
    <row r="704" spans="1:90" s="238" customFormat="1" ht="9.75" customHeight="1">
      <c r="A704" s="289" t="s">
        <v>334</v>
      </c>
      <c r="B704" s="284" t="s">
        <v>330</v>
      </c>
      <c r="C704" s="236"/>
      <c r="D704" s="221"/>
      <c r="E704" s="359" t="s">
        <v>320</v>
      </c>
      <c r="F704" s="281"/>
      <c r="G704" s="281"/>
      <c r="H704" s="281"/>
      <c r="I704" s="281"/>
      <c r="J704" s="281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39"/>
      <c r="AF704" s="145"/>
      <c r="AG704" s="143"/>
      <c r="AH704" s="118"/>
      <c r="AI704" s="118"/>
      <c r="AJ704" s="118"/>
      <c r="AK704" s="118"/>
      <c r="AL704" s="118"/>
      <c r="AM704" s="118"/>
      <c r="AN704" s="118"/>
      <c r="AO704" s="118"/>
      <c r="AP704" s="118"/>
      <c r="AQ704" s="118"/>
      <c r="AR704" s="118"/>
      <c r="AS704" s="118"/>
      <c r="AT704" s="118"/>
      <c r="AU704" s="118"/>
      <c r="AV704" s="118"/>
      <c r="AW704" s="118"/>
      <c r="AX704" s="118"/>
      <c r="AY704" s="118"/>
      <c r="AZ704" s="118"/>
      <c r="BA704" s="143"/>
      <c r="BB704" s="143"/>
      <c r="BC704" s="143"/>
      <c r="BD704" s="143"/>
      <c r="BE704" s="118"/>
      <c r="BF704" s="118"/>
      <c r="BG704" s="118"/>
      <c r="BH704" s="118"/>
      <c r="BI704" s="118"/>
      <c r="BJ704" s="118"/>
      <c r="BK704" s="118"/>
      <c r="BL704" s="118"/>
      <c r="BM704" s="118"/>
      <c r="BN704" s="118"/>
      <c r="BO704" s="118"/>
      <c r="BP704" s="118"/>
      <c r="BQ704" s="118"/>
      <c r="BR704" s="118"/>
      <c r="BS704" s="118"/>
      <c r="BT704" s="118"/>
      <c r="BU704" s="118"/>
      <c r="BV704" s="118"/>
      <c r="BW704" s="118"/>
      <c r="BX704" s="118"/>
      <c r="BY704" s="118"/>
      <c r="BZ704" s="118"/>
      <c r="CA704" s="118"/>
      <c r="CB704" s="118"/>
      <c r="CC704" s="118"/>
      <c r="CD704" s="118"/>
      <c r="CE704" s="118"/>
      <c r="CF704" s="118"/>
      <c r="CG704" s="118"/>
      <c r="CH704" s="118"/>
      <c r="CI704" s="118"/>
      <c r="CJ704" s="118"/>
      <c r="CK704" s="241"/>
      <c r="CL704" s="79" t="b">
        <f t="shared" si="93"/>
        <v>1</v>
      </c>
    </row>
    <row r="705" spans="1:90" s="237" customFormat="1" ht="11.25" customHeight="1">
      <c r="A705" s="289" t="s">
        <v>334</v>
      </c>
      <c r="B705" s="284" t="s">
        <v>330</v>
      </c>
      <c r="C705" s="264">
        <v>1</v>
      </c>
      <c r="D705" s="326" t="s">
        <v>163</v>
      </c>
      <c r="E705" s="355" t="s">
        <v>320</v>
      </c>
      <c r="F705" s="90">
        <v>24</v>
      </c>
      <c r="G705" s="166" t="s">
        <v>41</v>
      </c>
      <c r="H705" s="74"/>
      <c r="I705" s="74"/>
      <c r="J705" s="74">
        <v>12</v>
      </c>
      <c r="K705" s="74">
        <v>12</v>
      </c>
      <c r="L705" s="74"/>
      <c r="M705" s="74"/>
      <c r="N705" s="74"/>
      <c r="O705" s="74"/>
      <c r="P705" s="74"/>
      <c r="Q705" s="74"/>
      <c r="R705" s="74"/>
      <c r="S705" s="67"/>
      <c r="T705" s="67"/>
      <c r="U705" s="67"/>
      <c r="V705" s="67"/>
      <c r="W705" s="67"/>
      <c r="X705" s="67"/>
      <c r="Y705" s="91">
        <f aca="true" t="shared" si="102" ref="Y705:Y710">F705*0.3</f>
        <v>7.199999999999999</v>
      </c>
      <c r="Z705" s="67"/>
      <c r="AA705" s="67"/>
      <c r="AB705" s="67"/>
      <c r="AC705" s="67"/>
      <c r="AD705" s="67"/>
      <c r="AE705" s="134"/>
      <c r="AF705" s="128">
        <f>I705+K705+M705+O705+P705+Q705+R705+S705+T705+U705+V705+W705+X705+Y705+Z705+AA705+AB705+AC705+AD705+AE705</f>
        <v>19.2</v>
      </c>
      <c r="AG705" s="135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  <c r="BA705" s="83"/>
      <c r="BB705" s="83"/>
      <c r="BC705" s="83"/>
      <c r="BD705" s="83"/>
      <c r="BE705" s="83"/>
      <c r="BF705" s="83"/>
      <c r="BG705" s="83"/>
      <c r="BH705" s="83"/>
      <c r="BI705" s="83"/>
      <c r="BJ705" s="83"/>
      <c r="BK705" s="83"/>
      <c r="BL705" s="83"/>
      <c r="BM705" s="60">
        <f>AF705</f>
        <v>19.2</v>
      </c>
      <c r="BN705" s="90"/>
      <c r="BO705" s="83"/>
      <c r="BP705" s="83"/>
      <c r="BQ705" s="83"/>
      <c r="BR705" s="83"/>
      <c r="BS705" s="83"/>
      <c r="BT705" s="83"/>
      <c r="BU705" s="83"/>
      <c r="BV705" s="83"/>
      <c r="BW705" s="83"/>
      <c r="BX705" s="83"/>
      <c r="BY705" s="83"/>
      <c r="BZ705" s="83"/>
      <c r="CA705" s="83"/>
      <c r="CB705" s="83"/>
      <c r="CC705" s="83"/>
      <c r="CD705" s="83"/>
      <c r="CE705" s="83"/>
      <c r="CF705" s="90"/>
      <c r="CG705" s="83"/>
      <c r="CH705" s="83"/>
      <c r="CI705" s="83"/>
      <c r="CJ705" s="83"/>
      <c r="CK705" s="205"/>
      <c r="CL705" s="79" t="b">
        <f t="shared" si="93"/>
        <v>1</v>
      </c>
    </row>
    <row r="706" spans="1:90" s="237" customFormat="1" ht="11.25" customHeight="1">
      <c r="A706" s="289" t="s">
        <v>334</v>
      </c>
      <c r="B706" s="284" t="s">
        <v>330</v>
      </c>
      <c r="C706" s="264">
        <v>2</v>
      </c>
      <c r="D706" s="229" t="s">
        <v>162</v>
      </c>
      <c r="E706" s="355" t="s">
        <v>320</v>
      </c>
      <c r="F706" s="90">
        <v>24</v>
      </c>
      <c r="G706" s="166" t="s">
        <v>41</v>
      </c>
      <c r="H706" s="74"/>
      <c r="I706" s="74"/>
      <c r="J706" s="74">
        <v>12</v>
      </c>
      <c r="K706" s="74">
        <v>12</v>
      </c>
      <c r="L706" s="74"/>
      <c r="M706" s="74"/>
      <c r="N706" s="74"/>
      <c r="O706" s="74"/>
      <c r="P706" s="74"/>
      <c r="Q706" s="74"/>
      <c r="R706" s="74"/>
      <c r="S706" s="71"/>
      <c r="T706" s="70"/>
      <c r="U706" s="70"/>
      <c r="V706" s="70"/>
      <c r="W706" s="70"/>
      <c r="X706" s="70"/>
      <c r="Y706" s="91">
        <f t="shared" si="102"/>
        <v>7.199999999999999</v>
      </c>
      <c r="Z706" s="70"/>
      <c r="AA706" s="70"/>
      <c r="AB706" s="70"/>
      <c r="AC706" s="70"/>
      <c r="AD706" s="70"/>
      <c r="AE706" s="267"/>
      <c r="AF706" s="128">
        <f aca="true" t="shared" si="103" ref="AF706:AF712">I706+K706+M706+O706+P706+Q706+R706+S706+T706+U706+V706+W706+X706+Y706+Z706+AA706+AB706+AC706+AD706+AE706</f>
        <v>19.2</v>
      </c>
      <c r="AG706" s="135"/>
      <c r="AH706" s="83"/>
      <c r="AI706" s="60">
        <f>AF706</f>
        <v>19.2</v>
      </c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  <c r="BA706" s="83"/>
      <c r="BB706" s="83"/>
      <c r="BC706" s="83"/>
      <c r="BD706" s="83"/>
      <c r="BE706" s="83"/>
      <c r="BF706" s="83"/>
      <c r="BG706" s="83"/>
      <c r="BH706" s="83"/>
      <c r="BI706" s="83"/>
      <c r="BJ706" s="83"/>
      <c r="BK706" s="83"/>
      <c r="BL706" s="83"/>
      <c r="BM706" s="83"/>
      <c r="BN706" s="90"/>
      <c r="BO706" s="83"/>
      <c r="BP706" s="83"/>
      <c r="BQ706" s="83"/>
      <c r="BR706" s="83"/>
      <c r="BS706" s="83"/>
      <c r="BT706" s="83"/>
      <c r="BU706" s="83"/>
      <c r="BV706" s="83"/>
      <c r="BW706" s="83"/>
      <c r="BX706" s="83"/>
      <c r="BY706" s="83"/>
      <c r="BZ706" s="83"/>
      <c r="CA706" s="83"/>
      <c r="CB706" s="83"/>
      <c r="CC706" s="83"/>
      <c r="CD706" s="83"/>
      <c r="CE706" s="83"/>
      <c r="CF706" s="90"/>
      <c r="CG706" s="83"/>
      <c r="CH706" s="83"/>
      <c r="CI706" s="83"/>
      <c r="CJ706" s="83"/>
      <c r="CK706" s="205"/>
      <c r="CL706" s="79" t="b">
        <f t="shared" si="93"/>
        <v>1</v>
      </c>
    </row>
    <row r="707" spans="1:90" s="237" customFormat="1" ht="11.25" customHeight="1">
      <c r="A707" s="289" t="s">
        <v>334</v>
      </c>
      <c r="B707" s="284" t="s">
        <v>330</v>
      </c>
      <c r="C707" s="264">
        <v>3</v>
      </c>
      <c r="D707" s="229" t="s">
        <v>321</v>
      </c>
      <c r="E707" s="355" t="s">
        <v>320</v>
      </c>
      <c r="F707" s="90">
        <v>24</v>
      </c>
      <c r="G707" s="166" t="s">
        <v>41</v>
      </c>
      <c r="H707" s="74"/>
      <c r="I707" s="74"/>
      <c r="J707" s="74">
        <v>12</v>
      </c>
      <c r="K707" s="74">
        <v>12</v>
      </c>
      <c r="L707" s="74"/>
      <c r="M707" s="74"/>
      <c r="N707" s="74"/>
      <c r="O707" s="74"/>
      <c r="P707" s="74"/>
      <c r="Q707" s="74"/>
      <c r="R707" s="74"/>
      <c r="S707" s="71"/>
      <c r="T707" s="70"/>
      <c r="U707" s="70"/>
      <c r="V707" s="70"/>
      <c r="W707" s="70"/>
      <c r="X707" s="70"/>
      <c r="Y707" s="91">
        <f t="shared" si="102"/>
        <v>7.199999999999999</v>
      </c>
      <c r="Z707" s="70"/>
      <c r="AA707" s="70"/>
      <c r="AB707" s="70"/>
      <c r="AC707" s="70"/>
      <c r="AD707" s="70"/>
      <c r="AE707" s="267"/>
      <c r="AF707" s="128">
        <f t="shared" si="103"/>
        <v>19.2</v>
      </c>
      <c r="AG707" s="135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  <c r="BA707" s="83"/>
      <c r="BB707" s="83"/>
      <c r="BC707" s="83"/>
      <c r="BD707" s="83"/>
      <c r="BE707" s="83"/>
      <c r="BF707" s="83"/>
      <c r="BG707" s="83"/>
      <c r="BH707" s="83">
        <v>19.2</v>
      </c>
      <c r="BI707" s="83"/>
      <c r="BJ707" s="83"/>
      <c r="BK707" s="83"/>
      <c r="BL707" s="83"/>
      <c r="BM707" s="83"/>
      <c r="BN707" s="90"/>
      <c r="BO707" s="83"/>
      <c r="BP707" s="83"/>
      <c r="BQ707" s="83"/>
      <c r="BR707" s="83"/>
      <c r="BS707" s="83"/>
      <c r="BT707" s="83"/>
      <c r="BU707" s="83"/>
      <c r="BV707" s="83"/>
      <c r="BW707" s="83"/>
      <c r="BX707" s="83"/>
      <c r="BY707" s="83"/>
      <c r="BZ707" s="83"/>
      <c r="CA707" s="83"/>
      <c r="CB707" s="83"/>
      <c r="CC707" s="83"/>
      <c r="CD707" s="83"/>
      <c r="CE707" s="83"/>
      <c r="CF707" s="90"/>
      <c r="CG707" s="83"/>
      <c r="CH707" s="83"/>
      <c r="CI707" s="83"/>
      <c r="CJ707" s="83"/>
      <c r="CK707" s="205"/>
      <c r="CL707" s="79" t="b">
        <f t="shared" si="93"/>
        <v>1</v>
      </c>
    </row>
    <row r="708" spans="1:90" s="237" customFormat="1" ht="11.25" customHeight="1">
      <c r="A708" s="289" t="s">
        <v>334</v>
      </c>
      <c r="B708" s="284" t="s">
        <v>330</v>
      </c>
      <c r="C708" s="264">
        <v>4</v>
      </c>
      <c r="D708" s="229" t="s">
        <v>322</v>
      </c>
      <c r="E708" s="355" t="s">
        <v>320</v>
      </c>
      <c r="F708" s="90">
        <v>24</v>
      </c>
      <c r="G708" s="166" t="s">
        <v>41</v>
      </c>
      <c r="H708" s="74"/>
      <c r="I708" s="74"/>
      <c r="J708" s="74">
        <v>12</v>
      </c>
      <c r="K708" s="74">
        <v>12</v>
      </c>
      <c r="L708" s="74"/>
      <c r="M708" s="74"/>
      <c r="N708" s="74"/>
      <c r="O708" s="74"/>
      <c r="P708" s="74"/>
      <c r="Q708" s="74"/>
      <c r="R708" s="74"/>
      <c r="S708" s="71"/>
      <c r="T708" s="70"/>
      <c r="U708" s="70"/>
      <c r="V708" s="70"/>
      <c r="W708" s="70"/>
      <c r="X708" s="70"/>
      <c r="Y708" s="91">
        <f t="shared" si="102"/>
        <v>7.199999999999999</v>
      </c>
      <c r="Z708" s="70"/>
      <c r="AA708" s="70"/>
      <c r="AB708" s="70"/>
      <c r="AC708" s="70"/>
      <c r="AD708" s="70"/>
      <c r="AE708" s="267"/>
      <c r="AF708" s="128">
        <f t="shared" si="103"/>
        <v>19.2</v>
      </c>
      <c r="AG708" s="135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  <c r="BA708" s="83"/>
      <c r="BB708" s="83"/>
      <c r="BC708" s="83"/>
      <c r="BD708" s="83">
        <f>AF708</f>
        <v>19.2</v>
      </c>
      <c r="BE708" s="83"/>
      <c r="BF708" s="83"/>
      <c r="BG708" s="83"/>
      <c r="BH708" s="83"/>
      <c r="BI708" s="83"/>
      <c r="BJ708" s="83"/>
      <c r="BK708" s="83"/>
      <c r="BL708" s="83"/>
      <c r="BM708" s="83"/>
      <c r="BN708" s="90"/>
      <c r="BO708" s="83"/>
      <c r="BP708" s="83"/>
      <c r="BQ708" s="83"/>
      <c r="BR708" s="83"/>
      <c r="BS708" s="83"/>
      <c r="BT708" s="83"/>
      <c r="BU708" s="83"/>
      <c r="BV708" s="83"/>
      <c r="BW708" s="83"/>
      <c r="BX708" s="83"/>
      <c r="BY708" s="83"/>
      <c r="BZ708" s="83"/>
      <c r="CA708" s="83"/>
      <c r="CB708" s="83"/>
      <c r="CC708" s="83"/>
      <c r="CD708" s="83"/>
      <c r="CE708" s="83"/>
      <c r="CF708" s="90"/>
      <c r="CG708" s="83"/>
      <c r="CH708" s="83"/>
      <c r="CI708" s="83"/>
      <c r="CJ708" s="83"/>
      <c r="CK708" s="205"/>
      <c r="CL708" s="79" t="b">
        <f t="shared" si="93"/>
        <v>1</v>
      </c>
    </row>
    <row r="709" spans="1:90" s="237" customFormat="1" ht="11.25" customHeight="1">
      <c r="A709" s="289" t="s">
        <v>334</v>
      </c>
      <c r="B709" s="284" t="s">
        <v>330</v>
      </c>
      <c r="C709" s="264">
        <v>5</v>
      </c>
      <c r="D709" s="229" t="s">
        <v>235</v>
      </c>
      <c r="E709" s="355" t="s">
        <v>320</v>
      </c>
      <c r="F709" s="90">
        <v>24</v>
      </c>
      <c r="G709" s="166" t="s">
        <v>41</v>
      </c>
      <c r="H709" s="74"/>
      <c r="I709" s="74"/>
      <c r="J709" s="74">
        <v>12</v>
      </c>
      <c r="K709" s="74">
        <v>12</v>
      </c>
      <c r="L709" s="74"/>
      <c r="M709" s="74"/>
      <c r="N709" s="74"/>
      <c r="O709" s="74"/>
      <c r="P709" s="74"/>
      <c r="Q709" s="74"/>
      <c r="R709" s="74"/>
      <c r="S709" s="71"/>
      <c r="T709" s="70"/>
      <c r="U709" s="70"/>
      <c r="V709" s="70"/>
      <c r="W709" s="70"/>
      <c r="X709" s="70"/>
      <c r="Y709" s="91">
        <f t="shared" si="102"/>
        <v>7.199999999999999</v>
      </c>
      <c r="Z709" s="70"/>
      <c r="AA709" s="70"/>
      <c r="AB709" s="70"/>
      <c r="AC709" s="70"/>
      <c r="AD709" s="70"/>
      <c r="AE709" s="267"/>
      <c r="AF709" s="128">
        <f t="shared" si="103"/>
        <v>19.2</v>
      </c>
      <c r="AG709" s="135"/>
      <c r="AH709" s="83"/>
      <c r="AI709" s="60">
        <f>AF709</f>
        <v>19.2</v>
      </c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  <c r="BA709" s="83"/>
      <c r="BB709" s="83"/>
      <c r="BC709" s="83"/>
      <c r="BD709" s="83"/>
      <c r="BE709" s="83"/>
      <c r="BF709" s="83"/>
      <c r="BG709" s="83"/>
      <c r="BH709" s="83"/>
      <c r="BI709" s="83"/>
      <c r="BJ709" s="83"/>
      <c r="BK709" s="83"/>
      <c r="BL709" s="83"/>
      <c r="BM709" s="83"/>
      <c r="BN709" s="90"/>
      <c r="BO709" s="83"/>
      <c r="BP709" s="83"/>
      <c r="BQ709" s="83"/>
      <c r="BR709" s="83"/>
      <c r="BS709" s="83"/>
      <c r="BT709" s="83"/>
      <c r="BU709" s="83"/>
      <c r="BV709" s="83"/>
      <c r="BW709" s="83"/>
      <c r="BX709" s="83"/>
      <c r="BY709" s="83"/>
      <c r="BZ709" s="83"/>
      <c r="CA709" s="83"/>
      <c r="CB709" s="83"/>
      <c r="CC709" s="83"/>
      <c r="CD709" s="83"/>
      <c r="CE709" s="83"/>
      <c r="CF709" s="90"/>
      <c r="CG709" s="83"/>
      <c r="CH709" s="83"/>
      <c r="CI709" s="83"/>
      <c r="CJ709" s="83"/>
      <c r="CK709" s="205"/>
      <c r="CL709" s="79" t="b">
        <f t="shared" si="93"/>
        <v>1</v>
      </c>
    </row>
    <row r="710" spans="1:90" s="237" customFormat="1" ht="11.25" customHeight="1">
      <c r="A710" s="289" t="s">
        <v>334</v>
      </c>
      <c r="B710" s="284" t="s">
        <v>330</v>
      </c>
      <c r="C710" s="264">
        <v>6</v>
      </c>
      <c r="D710" s="319" t="s">
        <v>229</v>
      </c>
      <c r="E710" s="355" t="s">
        <v>320</v>
      </c>
      <c r="F710" s="90">
        <v>24</v>
      </c>
      <c r="G710" s="166" t="s">
        <v>41</v>
      </c>
      <c r="H710" s="74"/>
      <c r="I710" s="74"/>
      <c r="J710" s="74">
        <v>16</v>
      </c>
      <c r="K710" s="74">
        <v>16</v>
      </c>
      <c r="L710" s="74"/>
      <c r="M710" s="74"/>
      <c r="N710" s="74"/>
      <c r="O710" s="74"/>
      <c r="P710" s="74"/>
      <c r="Q710" s="74"/>
      <c r="R710" s="74"/>
      <c r="S710" s="71"/>
      <c r="T710" s="70"/>
      <c r="U710" s="70"/>
      <c r="V710" s="70"/>
      <c r="W710" s="70"/>
      <c r="X710" s="70"/>
      <c r="Y710" s="91">
        <f t="shared" si="102"/>
        <v>7.199999999999999</v>
      </c>
      <c r="Z710" s="70"/>
      <c r="AA710" s="70"/>
      <c r="AB710" s="70"/>
      <c r="AC710" s="70"/>
      <c r="AD710" s="70"/>
      <c r="AE710" s="267"/>
      <c r="AF710" s="128">
        <f t="shared" si="103"/>
        <v>23.2</v>
      </c>
      <c r="AG710" s="135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  <c r="BA710" s="83"/>
      <c r="BB710" s="83"/>
      <c r="BC710" s="83"/>
      <c r="BD710" s="83"/>
      <c r="BE710" s="83"/>
      <c r="BF710" s="83"/>
      <c r="BG710" s="83"/>
      <c r="BH710" s="83">
        <v>23.2</v>
      </c>
      <c r="BI710" s="83"/>
      <c r="BJ710" s="83"/>
      <c r="BK710" s="83"/>
      <c r="BL710" s="83"/>
      <c r="BM710" s="83"/>
      <c r="BN710" s="90"/>
      <c r="BO710" s="83"/>
      <c r="BP710" s="83"/>
      <c r="BQ710" s="83"/>
      <c r="BR710" s="83"/>
      <c r="BS710" s="83"/>
      <c r="BT710" s="83"/>
      <c r="BU710" s="83"/>
      <c r="BV710" s="83"/>
      <c r="BW710" s="83"/>
      <c r="BX710" s="83"/>
      <c r="BY710" s="83"/>
      <c r="BZ710" s="83"/>
      <c r="CA710" s="83"/>
      <c r="CB710" s="83"/>
      <c r="CC710" s="83"/>
      <c r="CD710" s="83"/>
      <c r="CE710" s="83"/>
      <c r="CF710" s="90"/>
      <c r="CG710" s="83"/>
      <c r="CH710" s="83"/>
      <c r="CI710" s="83"/>
      <c r="CJ710" s="83"/>
      <c r="CK710" s="205"/>
      <c r="CL710" s="79" t="b">
        <f t="shared" si="93"/>
        <v>1</v>
      </c>
    </row>
    <row r="711" spans="1:90" s="237" customFormat="1" ht="11.25" customHeight="1">
      <c r="A711" s="289" t="s">
        <v>334</v>
      </c>
      <c r="B711" s="284" t="s">
        <v>330</v>
      </c>
      <c r="C711" s="264">
        <v>7</v>
      </c>
      <c r="D711" s="319" t="s">
        <v>364</v>
      </c>
      <c r="E711" s="355" t="s">
        <v>320</v>
      </c>
      <c r="F711" s="90">
        <v>24</v>
      </c>
      <c r="G711" s="166" t="s">
        <v>41</v>
      </c>
      <c r="H711" s="74"/>
      <c r="I711" s="74"/>
      <c r="J711" s="74">
        <v>12</v>
      </c>
      <c r="K711" s="74">
        <v>12</v>
      </c>
      <c r="L711" s="74"/>
      <c r="M711" s="74"/>
      <c r="N711" s="74"/>
      <c r="O711" s="74"/>
      <c r="P711" s="74"/>
      <c r="Q711" s="74"/>
      <c r="R711" s="74"/>
      <c r="S711" s="71"/>
      <c r="T711" s="70"/>
      <c r="U711" s="70"/>
      <c r="V711" s="70"/>
      <c r="W711" s="70"/>
      <c r="X711" s="70"/>
      <c r="Y711" s="91"/>
      <c r="Z711" s="70"/>
      <c r="AA711" s="70"/>
      <c r="AB711" s="70"/>
      <c r="AC711" s="70"/>
      <c r="AD711" s="70"/>
      <c r="AE711" s="267"/>
      <c r="AF711" s="128">
        <f t="shared" si="103"/>
        <v>12</v>
      </c>
      <c r="AG711" s="135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  <c r="BA711" s="83"/>
      <c r="BB711" s="83"/>
      <c r="BC711" s="83"/>
      <c r="BD711" s="83"/>
      <c r="BE711" s="83"/>
      <c r="BF711" s="83"/>
      <c r="BG711" s="83"/>
      <c r="BH711" s="83"/>
      <c r="BI711" s="83"/>
      <c r="BJ711" s="83"/>
      <c r="BK711" s="83"/>
      <c r="BL711" s="83"/>
      <c r="BM711" s="83">
        <f>AF711</f>
        <v>12</v>
      </c>
      <c r="BN711" s="90"/>
      <c r="BO711" s="83"/>
      <c r="BP711" s="83"/>
      <c r="BQ711" s="83"/>
      <c r="BR711" s="83"/>
      <c r="BS711" s="83"/>
      <c r="BT711" s="83"/>
      <c r="BU711" s="83"/>
      <c r="BV711" s="83"/>
      <c r="BW711" s="83"/>
      <c r="BX711" s="83"/>
      <c r="BY711" s="83"/>
      <c r="BZ711" s="83"/>
      <c r="CA711" s="83"/>
      <c r="CB711" s="83"/>
      <c r="CC711" s="83"/>
      <c r="CD711" s="83"/>
      <c r="CE711" s="83"/>
      <c r="CF711" s="90"/>
      <c r="CG711" s="83"/>
      <c r="CH711" s="83"/>
      <c r="CI711" s="83"/>
      <c r="CJ711" s="83"/>
      <c r="CK711" s="205"/>
      <c r="CL711" s="79" t="b">
        <f t="shared" si="93"/>
        <v>1</v>
      </c>
    </row>
    <row r="712" spans="1:90" s="237" customFormat="1" ht="12" customHeight="1" thickBot="1">
      <c r="A712" s="289" t="s">
        <v>334</v>
      </c>
      <c r="B712" s="284" t="s">
        <v>330</v>
      </c>
      <c r="C712" s="264">
        <v>8</v>
      </c>
      <c r="D712" s="230" t="s">
        <v>171</v>
      </c>
      <c r="E712" s="355" t="s">
        <v>320</v>
      </c>
      <c r="F712" s="90">
        <v>24</v>
      </c>
      <c r="G712" s="166" t="s">
        <v>41</v>
      </c>
      <c r="H712" s="69"/>
      <c r="I712" s="69"/>
      <c r="J712" s="69"/>
      <c r="K712" s="69"/>
      <c r="L712" s="69"/>
      <c r="M712" s="69"/>
      <c r="N712" s="69"/>
      <c r="O712" s="70"/>
      <c r="P712" s="70"/>
      <c r="Q712" s="71"/>
      <c r="R712" s="70"/>
      <c r="S712" s="71"/>
      <c r="T712" s="70"/>
      <c r="U712" s="71"/>
      <c r="V712" s="71">
        <v>7</v>
      </c>
      <c r="W712" s="71"/>
      <c r="X712" s="71"/>
      <c r="Y712" s="71"/>
      <c r="Z712" s="70"/>
      <c r="AA712" s="70"/>
      <c r="AB712" s="70"/>
      <c r="AC712" s="70"/>
      <c r="AD712" s="70"/>
      <c r="AE712" s="267"/>
      <c r="AF712" s="128">
        <f t="shared" si="103"/>
        <v>7</v>
      </c>
      <c r="AG712" s="135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  <c r="BA712" s="83"/>
      <c r="BB712" s="83"/>
      <c r="BC712" s="83"/>
      <c r="BD712" s="83"/>
      <c r="BE712" s="83"/>
      <c r="BF712" s="83"/>
      <c r="BG712" s="83"/>
      <c r="BH712" s="83">
        <v>7</v>
      </c>
      <c r="BI712" s="83"/>
      <c r="BJ712" s="83"/>
      <c r="BK712" s="83"/>
      <c r="BL712" s="83"/>
      <c r="BM712" s="83"/>
      <c r="BN712" s="90"/>
      <c r="BO712" s="83"/>
      <c r="BP712" s="83"/>
      <c r="BQ712" s="83"/>
      <c r="BR712" s="83"/>
      <c r="BS712" s="83"/>
      <c r="BT712" s="83"/>
      <c r="BU712" s="83"/>
      <c r="BV712" s="83"/>
      <c r="BW712" s="83"/>
      <c r="BX712" s="83"/>
      <c r="BY712" s="83"/>
      <c r="BZ712" s="83"/>
      <c r="CA712" s="83"/>
      <c r="CB712" s="83"/>
      <c r="CC712" s="83"/>
      <c r="CD712" s="83"/>
      <c r="CE712" s="83"/>
      <c r="CF712" s="90"/>
      <c r="CG712" s="83"/>
      <c r="CH712" s="83"/>
      <c r="CI712" s="83"/>
      <c r="CJ712" s="83"/>
      <c r="CK712" s="205"/>
      <c r="CL712" s="79" t="b">
        <f t="shared" si="93"/>
        <v>1</v>
      </c>
    </row>
    <row r="713" spans="1:90" s="238" customFormat="1" ht="9.75" customHeight="1">
      <c r="A713" s="289" t="s">
        <v>334</v>
      </c>
      <c r="B713" s="284" t="s">
        <v>330</v>
      </c>
      <c r="C713" s="236"/>
      <c r="D713" s="221"/>
      <c r="E713" s="359" t="s">
        <v>323</v>
      </c>
      <c r="F713" s="281"/>
      <c r="G713" s="281"/>
      <c r="H713" s="281"/>
      <c r="I713" s="281"/>
      <c r="J713" s="281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39"/>
      <c r="AF713" s="145"/>
      <c r="AG713" s="143"/>
      <c r="AH713" s="118"/>
      <c r="AI713" s="118"/>
      <c r="AJ713" s="118"/>
      <c r="AK713" s="118"/>
      <c r="AL713" s="118"/>
      <c r="AM713" s="118"/>
      <c r="AN713" s="118"/>
      <c r="AO713" s="118"/>
      <c r="AP713" s="118"/>
      <c r="AQ713" s="118"/>
      <c r="AR713" s="118"/>
      <c r="AS713" s="118"/>
      <c r="AT713" s="118"/>
      <c r="AU713" s="118"/>
      <c r="AV713" s="118"/>
      <c r="AW713" s="118"/>
      <c r="AX713" s="118"/>
      <c r="AY713" s="118"/>
      <c r="AZ713" s="118"/>
      <c r="BA713" s="143"/>
      <c r="BB713" s="143"/>
      <c r="BC713" s="143"/>
      <c r="BD713" s="143"/>
      <c r="BE713" s="118"/>
      <c r="BF713" s="118"/>
      <c r="BG713" s="118"/>
      <c r="BH713" s="118"/>
      <c r="BI713" s="118"/>
      <c r="BJ713" s="118"/>
      <c r="BK713" s="118"/>
      <c r="BL713" s="118"/>
      <c r="BM713" s="118"/>
      <c r="BN713" s="118"/>
      <c r="BO713" s="118"/>
      <c r="BP713" s="118"/>
      <c r="BQ713" s="118"/>
      <c r="BR713" s="118"/>
      <c r="BS713" s="118"/>
      <c r="BT713" s="118"/>
      <c r="BU713" s="118"/>
      <c r="BV713" s="118"/>
      <c r="BW713" s="118"/>
      <c r="BX713" s="118"/>
      <c r="BY713" s="118"/>
      <c r="BZ713" s="118"/>
      <c r="CA713" s="118"/>
      <c r="CB713" s="118"/>
      <c r="CC713" s="118"/>
      <c r="CD713" s="118"/>
      <c r="CE713" s="118"/>
      <c r="CF713" s="118"/>
      <c r="CG713" s="118"/>
      <c r="CH713" s="118"/>
      <c r="CI713" s="118"/>
      <c r="CJ713" s="118"/>
      <c r="CK713" s="241"/>
      <c r="CL713" s="79" t="b">
        <f t="shared" si="93"/>
        <v>1</v>
      </c>
    </row>
    <row r="714" spans="1:90" s="237" customFormat="1" ht="11.25" customHeight="1">
      <c r="A714" s="289" t="s">
        <v>334</v>
      </c>
      <c r="B714" s="284" t="s">
        <v>330</v>
      </c>
      <c r="C714" s="183">
        <v>1</v>
      </c>
      <c r="D714" s="223" t="s">
        <v>65</v>
      </c>
      <c r="E714" s="353" t="s">
        <v>323</v>
      </c>
      <c r="F714" s="166">
        <v>13</v>
      </c>
      <c r="G714" s="166" t="s">
        <v>56</v>
      </c>
      <c r="H714" s="74">
        <v>6</v>
      </c>
      <c r="I714" s="74">
        <v>6</v>
      </c>
      <c r="J714" s="74">
        <v>6</v>
      </c>
      <c r="K714" s="74">
        <v>6</v>
      </c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91">
        <f aca="true" t="shared" si="104" ref="Y714:Y721">F714*0.3</f>
        <v>3.9</v>
      </c>
      <c r="Z714" s="74"/>
      <c r="AA714" s="74"/>
      <c r="AB714" s="74"/>
      <c r="AC714" s="74"/>
      <c r="AD714" s="74"/>
      <c r="AE714" s="140"/>
      <c r="AF714" s="128">
        <f aca="true" t="shared" si="105" ref="AF714:AF724">I714+K714+M714+O714+P714+Q714+R714+S714+T714+U714+V714+W714+X714+Y714+Z714+AA714+AB714+AC714+AD714+AE714</f>
        <v>15.9</v>
      </c>
      <c r="AG714" s="126"/>
      <c r="AH714" s="60">
        <f>AF714</f>
        <v>15.9</v>
      </c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0"/>
      <c r="BN714" s="166"/>
      <c r="BO714" s="60"/>
      <c r="BP714" s="60"/>
      <c r="BQ714" s="60"/>
      <c r="BR714" s="60"/>
      <c r="BS714" s="60"/>
      <c r="BT714" s="60"/>
      <c r="BU714" s="60"/>
      <c r="BV714" s="60"/>
      <c r="BW714" s="60"/>
      <c r="BX714" s="60"/>
      <c r="BY714" s="60"/>
      <c r="BZ714" s="60"/>
      <c r="CA714" s="60"/>
      <c r="CB714" s="60"/>
      <c r="CC714" s="60"/>
      <c r="CD714" s="60"/>
      <c r="CE714" s="60"/>
      <c r="CF714" s="166"/>
      <c r="CG714" s="60"/>
      <c r="CH714" s="60"/>
      <c r="CI714" s="60"/>
      <c r="CJ714" s="60"/>
      <c r="CK714" s="189"/>
      <c r="CL714" s="79" t="b">
        <f t="shared" si="93"/>
        <v>1</v>
      </c>
    </row>
    <row r="715" spans="1:90" s="237" customFormat="1" ht="11.25" customHeight="1">
      <c r="A715" s="289" t="s">
        <v>334</v>
      </c>
      <c r="B715" s="284" t="s">
        <v>330</v>
      </c>
      <c r="C715" s="183">
        <v>2</v>
      </c>
      <c r="D715" s="222" t="s">
        <v>324</v>
      </c>
      <c r="E715" s="353" t="s">
        <v>323</v>
      </c>
      <c r="F715" s="166">
        <v>13</v>
      </c>
      <c r="G715" s="166" t="s">
        <v>56</v>
      </c>
      <c r="H715" s="74">
        <v>10</v>
      </c>
      <c r="I715" s="74">
        <f aca="true" t="shared" si="106" ref="I715:I720">H715</f>
        <v>10</v>
      </c>
      <c r="J715" s="74">
        <v>6</v>
      </c>
      <c r="K715" s="74">
        <v>6</v>
      </c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91">
        <f t="shared" si="104"/>
        <v>3.9</v>
      </c>
      <c r="Z715" s="74"/>
      <c r="AA715" s="74"/>
      <c r="AB715" s="74"/>
      <c r="AC715" s="74"/>
      <c r="AD715" s="74"/>
      <c r="AE715" s="140"/>
      <c r="AF715" s="128">
        <f t="shared" si="105"/>
        <v>19.9</v>
      </c>
      <c r="AG715" s="126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83"/>
      <c r="BE715" s="60"/>
      <c r="BF715" s="60"/>
      <c r="BG715" s="60"/>
      <c r="BH715" s="60"/>
      <c r="BI715" s="60"/>
      <c r="BJ715" s="60"/>
      <c r="BK715" s="60"/>
      <c r="BL715" s="60"/>
      <c r="BM715" s="60">
        <f>AF715</f>
        <v>19.9</v>
      </c>
      <c r="BN715" s="166"/>
      <c r="BO715" s="60"/>
      <c r="BP715" s="60"/>
      <c r="BQ715" s="60"/>
      <c r="BR715" s="60"/>
      <c r="BS715" s="60"/>
      <c r="BT715" s="60"/>
      <c r="BU715" s="60"/>
      <c r="BV715" s="60"/>
      <c r="BW715" s="60"/>
      <c r="BX715" s="60"/>
      <c r="BY715" s="60"/>
      <c r="BZ715" s="60"/>
      <c r="CA715" s="60"/>
      <c r="CB715" s="60"/>
      <c r="CC715" s="60"/>
      <c r="CD715" s="60"/>
      <c r="CE715" s="60"/>
      <c r="CF715" s="166"/>
      <c r="CG715" s="60"/>
      <c r="CH715" s="60"/>
      <c r="CI715" s="60"/>
      <c r="CJ715" s="60"/>
      <c r="CK715" s="189"/>
      <c r="CL715" s="79" t="b">
        <f t="shared" si="93"/>
        <v>1</v>
      </c>
    </row>
    <row r="716" spans="1:90" s="237" customFormat="1" ht="11.25" customHeight="1">
      <c r="A716" s="289" t="s">
        <v>334</v>
      </c>
      <c r="B716" s="284" t="s">
        <v>330</v>
      </c>
      <c r="C716" s="183">
        <v>3</v>
      </c>
      <c r="D716" s="229" t="s">
        <v>259</v>
      </c>
      <c r="E716" s="353" t="s">
        <v>323</v>
      </c>
      <c r="F716" s="166">
        <v>13</v>
      </c>
      <c r="G716" s="166" t="s">
        <v>56</v>
      </c>
      <c r="H716" s="74">
        <v>10</v>
      </c>
      <c r="I716" s="74">
        <f t="shared" si="106"/>
        <v>10</v>
      </c>
      <c r="J716" s="74">
        <v>4</v>
      </c>
      <c r="K716" s="74">
        <v>4</v>
      </c>
      <c r="L716" s="74">
        <v>2</v>
      </c>
      <c r="M716" s="74">
        <f>L716</f>
        <v>2</v>
      </c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91">
        <f t="shared" si="104"/>
        <v>3.9</v>
      </c>
      <c r="Z716" s="74"/>
      <c r="AA716" s="74"/>
      <c r="AB716" s="74"/>
      <c r="AC716" s="74"/>
      <c r="AD716" s="74"/>
      <c r="AE716" s="140"/>
      <c r="AF716" s="128">
        <f t="shared" si="105"/>
        <v>19.9</v>
      </c>
      <c r="AG716" s="126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>
        <v>19.9</v>
      </c>
      <c r="BI716" s="60"/>
      <c r="BJ716" s="60"/>
      <c r="BK716" s="60"/>
      <c r="BL716" s="60"/>
      <c r="BM716" s="60"/>
      <c r="BN716" s="166"/>
      <c r="BO716" s="60"/>
      <c r="BP716" s="60"/>
      <c r="BQ716" s="60"/>
      <c r="BR716" s="60"/>
      <c r="BS716" s="60"/>
      <c r="BT716" s="60"/>
      <c r="BU716" s="60"/>
      <c r="BV716" s="60"/>
      <c r="BW716" s="60"/>
      <c r="BX716" s="60"/>
      <c r="BY716" s="60"/>
      <c r="BZ716" s="60"/>
      <c r="CA716" s="60"/>
      <c r="CB716" s="60"/>
      <c r="CC716" s="60"/>
      <c r="CD716" s="60"/>
      <c r="CE716" s="60"/>
      <c r="CF716" s="166"/>
      <c r="CG716" s="60"/>
      <c r="CH716" s="60"/>
      <c r="CI716" s="60"/>
      <c r="CJ716" s="60"/>
      <c r="CK716" s="189"/>
      <c r="CL716" s="79" t="b">
        <f aca="true" t="shared" si="107" ref="CL716:CL779">SUM(AG716:CK716)=AF716</f>
        <v>1</v>
      </c>
    </row>
    <row r="717" spans="1:90" s="237" customFormat="1" ht="11.25" customHeight="1">
      <c r="A717" s="289" t="s">
        <v>334</v>
      </c>
      <c r="B717" s="284" t="s">
        <v>330</v>
      </c>
      <c r="C717" s="183">
        <v>4</v>
      </c>
      <c r="D717" s="229" t="s">
        <v>262</v>
      </c>
      <c r="E717" s="353" t="s">
        <v>323</v>
      </c>
      <c r="F717" s="166">
        <v>13</v>
      </c>
      <c r="G717" s="166" t="s">
        <v>56</v>
      </c>
      <c r="H717" s="74">
        <v>8</v>
      </c>
      <c r="I717" s="74">
        <f t="shared" si="106"/>
        <v>8</v>
      </c>
      <c r="J717" s="74">
        <v>4</v>
      </c>
      <c r="K717" s="74">
        <v>4</v>
      </c>
      <c r="L717" s="74">
        <v>6</v>
      </c>
      <c r="M717" s="74">
        <f>L717</f>
        <v>6</v>
      </c>
      <c r="N717" s="74"/>
      <c r="O717" s="74"/>
      <c r="P717" s="74"/>
      <c r="Q717" s="74"/>
      <c r="R717" s="74"/>
      <c r="S717" s="74"/>
      <c r="T717" s="74"/>
      <c r="U717" s="74"/>
      <c r="V717" s="74"/>
      <c r="W717" s="61"/>
      <c r="X717" s="74"/>
      <c r="Y717" s="91">
        <f t="shared" si="104"/>
        <v>3.9</v>
      </c>
      <c r="Z717" s="74"/>
      <c r="AA717" s="74"/>
      <c r="AB717" s="74"/>
      <c r="AC717" s="74"/>
      <c r="AD717" s="74"/>
      <c r="AE717" s="140"/>
      <c r="AF717" s="128">
        <f t="shared" si="105"/>
        <v>21.9</v>
      </c>
      <c r="AG717" s="126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>
        <f>AF717</f>
        <v>21.9</v>
      </c>
      <c r="BE717" s="60"/>
      <c r="BF717" s="60"/>
      <c r="BG717" s="60"/>
      <c r="BH717" s="60"/>
      <c r="BI717" s="60"/>
      <c r="BJ717" s="60"/>
      <c r="BK717" s="60"/>
      <c r="BL717" s="60"/>
      <c r="BM717" s="60"/>
      <c r="BN717" s="166"/>
      <c r="BO717" s="60"/>
      <c r="BP717" s="60"/>
      <c r="BQ717" s="60"/>
      <c r="BR717" s="60"/>
      <c r="BS717" s="60"/>
      <c r="BT717" s="60"/>
      <c r="BU717" s="60"/>
      <c r="BV717" s="60"/>
      <c r="BW717" s="60"/>
      <c r="BX717" s="60"/>
      <c r="BY717" s="60"/>
      <c r="BZ717" s="60"/>
      <c r="CA717" s="60"/>
      <c r="CB717" s="60"/>
      <c r="CC717" s="60"/>
      <c r="CD717" s="60"/>
      <c r="CE717" s="60"/>
      <c r="CF717" s="166"/>
      <c r="CG717" s="60"/>
      <c r="CH717" s="60"/>
      <c r="CI717" s="60"/>
      <c r="CJ717" s="60"/>
      <c r="CK717" s="189"/>
      <c r="CL717" s="79" t="b">
        <f t="shared" si="107"/>
        <v>1</v>
      </c>
    </row>
    <row r="718" spans="1:90" s="237" customFormat="1" ht="11.25" customHeight="1">
      <c r="A718" s="289" t="s">
        <v>334</v>
      </c>
      <c r="B718" s="284" t="s">
        <v>330</v>
      </c>
      <c r="C718" s="183">
        <v>5</v>
      </c>
      <c r="D718" s="222" t="s">
        <v>325</v>
      </c>
      <c r="E718" s="353" t="s">
        <v>323</v>
      </c>
      <c r="F718" s="166">
        <v>13</v>
      </c>
      <c r="G718" s="166" t="s">
        <v>56</v>
      </c>
      <c r="H718" s="74">
        <v>8</v>
      </c>
      <c r="I718" s="74">
        <f t="shared" si="106"/>
        <v>8</v>
      </c>
      <c r="J718" s="74">
        <v>6</v>
      </c>
      <c r="K718" s="74">
        <v>6</v>
      </c>
      <c r="L718" s="74">
        <v>4</v>
      </c>
      <c r="M718" s="74">
        <f>L718</f>
        <v>4</v>
      </c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91">
        <f t="shared" si="104"/>
        <v>3.9</v>
      </c>
      <c r="Z718" s="74"/>
      <c r="AA718" s="74"/>
      <c r="AB718" s="74"/>
      <c r="AC718" s="74"/>
      <c r="AD718" s="74"/>
      <c r="AE718" s="140"/>
      <c r="AF718" s="128">
        <f t="shared" si="105"/>
        <v>21.9</v>
      </c>
      <c r="AG718" s="126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83">
        <f>AF718</f>
        <v>21.9</v>
      </c>
      <c r="BE718" s="60"/>
      <c r="BF718" s="60"/>
      <c r="BG718" s="60"/>
      <c r="BH718" s="60"/>
      <c r="BI718" s="60"/>
      <c r="BJ718" s="60"/>
      <c r="BK718" s="60"/>
      <c r="BL718" s="60"/>
      <c r="BM718" s="60"/>
      <c r="BN718" s="166"/>
      <c r="BO718" s="60"/>
      <c r="BP718" s="60"/>
      <c r="BQ718" s="60"/>
      <c r="BR718" s="60"/>
      <c r="BS718" s="60"/>
      <c r="BT718" s="60"/>
      <c r="BU718" s="60"/>
      <c r="BV718" s="60"/>
      <c r="BW718" s="60"/>
      <c r="BX718" s="60"/>
      <c r="BY718" s="60"/>
      <c r="BZ718" s="60"/>
      <c r="CA718" s="60"/>
      <c r="CB718" s="60"/>
      <c r="CC718" s="60"/>
      <c r="CD718" s="60"/>
      <c r="CE718" s="60"/>
      <c r="CF718" s="166"/>
      <c r="CG718" s="60"/>
      <c r="CH718" s="60"/>
      <c r="CI718" s="60"/>
      <c r="CJ718" s="60"/>
      <c r="CK718" s="189"/>
      <c r="CL718" s="79" t="b">
        <f t="shared" si="107"/>
        <v>1</v>
      </c>
    </row>
    <row r="719" spans="1:90" s="237" customFormat="1" ht="11.25" customHeight="1">
      <c r="A719" s="289" t="s">
        <v>334</v>
      </c>
      <c r="B719" s="284" t="s">
        <v>330</v>
      </c>
      <c r="C719" s="183">
        <v>6</v>
      </c>
      <c r="D719" s="222" t="s">
        <v>326</v>
      </c>
      <c r="E719" s="353" t="s">
        <v>323</v>
      </c>
      <c r="F719" s="166">
        <v>13</v>
      </c>
      <c r="G719" s="166" t="s">
        <v>56</v>
      </c>
      <c r="H719" s="74">
        <v>6</v>
      </c>
      <c r="I719" s="74">
        <f t="shared" si="106"/>
        <v>6</v>
      </c>
      <c r="J719" s="74">
        <v>8</v>
      </c>
      <c r="K719" s="74">
        <v>8</v>
      </c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91">
        <f t="shared" si="104"/>
        <v>3.9</v>
      </c>
      <c r="Z719" s="74"/>
      <c r="AA719" s="74"/>
      <c r="AB719" s="74"/>
      <c r="AC719" s="74"/>
      <c r="AD719" s="74"/>
      <c r="AE719" s="140"/>
      <c r="AF719" s="128">
        <f t="shared" si="105"/>
        <v>17.9</v>
      </c>
      <c r="AG719" s="126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83">
        <f>AF719</f>
        <v>17.9</v>
      </c>
      <c r="BE719" s="60"/>
      <c r="BF719" s="60"/>
      <c r="BG719" s="60"/>
      <c r="BH719" s="60"/>
      <c r="BI719" s="60"/>
      <c r="BJ719" s="60"/>
      <c r="BK719" s="60"/>
      <c r="BL719" s="60"/>
      <c r="BM719" s="60"/>
      <c r="BN719" s="166"/>
      <c r="BO719" s="60"/>
      <c r="BP719" s="60"/>
      <c r="BQ719" s="60"/>
      <c r="BR719" s="60"/>
      <c r="BS719" s="60"/>
      <c r="BT719" s="60"/>
      <c r="BU719" s="60"/>
      <c r="BV719" s="60"/>
      <c r="BW719" s="60"/>
      <c r="BX719" s="60"/>
      <c r="BY719" s="60"/>
      <c r="BZ719" s="60"/>
      <c r="CA719" s="60"/>
      <c r="CB719" s="60"/>
      <c r="CC719" s="60"/>
      <c r="CD719" s="60"/>
      <c r="CE719" s="60"/>
      <c r="CF719" s="166"/>
      <c r="CG719" s="60"/>
      <c r="CH719" s="60"/>
      <c r="CI719" s="60"/>
      <c r="CJ719" s="60"/>
      <c r="CK719" s="189"/>
      <c r="CL719" s="79" t="b">
        <f t="shared" si="107"/>
        <v>1</v>
      </c>
    </row>
    <row r="720" spans="1:90" s="237" customFormat="1" ht="11.25" customHeight="1">
      <c r="A720" s="289" t="s">
        <v>334</v>
      </c>
      <c r="B720" s="284" t="s">
        <v>330</v>
      </c>
      <c r="C720" s="183">
        <v>7</v>
      </c>
      <c r="D720" s="229" t="s">
        <v>322</v>
      </c>
      <c r="E720" s="353" t="s">
        <v>323</v>
      </c>
      <c r="F720" s="166">
        <v>13</v>
      </c>
      <c r="G720" s="166" t="s">
        <v>56</v>
      </c>
      <c r="H720" s="74">
        <v>6</v>
      </c>
      <c r="I720" s="74">
        <f t="shared" si="106"/>
        <v>6</v>
      </c>
      <c r="J720" s="74">
        <v>4</v>
      </c>
      <c r="K720" s="74">
        <v>4</v>
      </c>
      <c r="L720" s="74">
        <v>2</v>
      </c>
      <c r="M720" s="74">
        <f>L720</f>
        <v>2</v>
      </c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91">
        <f t="shared" si="104"/>
        <v>3.9</v>
      </c>
      <c r="Z720" s="74"/>
      <c r="AA720" s="74"/>
      <c r="AB720" s="74"/>
      <c r="AC720" s="74"/>
      <c r="AD720" s="74"/>
      <c r="AE720" s="140"/>
      <c r="AF720" s="128">
        <f t="shared" si="105"/>
        <v>15.9</v>
      </c>
      <c r="AG720" s="126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83">
        <f>AF720</f>
        <v>15.9</v>
      </c>
      <c r="BE720" s="60"/>
      <c r="BF720" s="60"/>
      <c r="BG720" s="60"/>
      <c r="BH720" s="60"/>
      <c r="BI720" s="60"/>
      <c r="BJ720" s="60"/>
      <c r="BK720" s="60"/>
      <c r="BL720" s="60"/>
      <c r="BM720" s="60"/>
      <c r="BN720" s="166"/>
      <c r="BO720" s="60"/>
      <c r="BP720" s="60"/>
      <c r="BQ720" s="60"/>
      <c r="BR720" s="60"/>
      <c r="BS720" s="60"/>
      <c r="BT720" s="60"/>
      <c r="BU720" s="60"/>
      <c r="BV720" s="60"/>
      <c r="BW720" s="60"/>
      <c r="BX720" s="60"/>
      <c r="BY720" s="60"/>
      <c r="BZ720" s="60"/>
      <c r="CA720" s="60"/>
      <c r="CB720" s="60"/>
      <c r="CC720" s="60"/>
      <c r="CD720" s="60"/>
      <c r="CE720" s="60"/>
      <c r="CF720" s="166"/>
      <c r="CG720" s="60"/>
      <c r="CH720" s="60"/>
      <c r="CI720" s="60"/>
      <c r="CJ720" s="60"/>
      <c r="CK720" s="189"/>
      <c r="CL720" s="79" t="b">
        <f t="shared" si="107"/>
        <v>1</v>
      </c>
    </row>
    <row r="721" spans="1:90" s="237" customFormat="1" ht="11.25" customHeight="1">
      <c r="A721" s="289" t="s">
        <v>334</v>
      </c>
      <c r="B721" s="284" t="s">
        <v>330</v>
      </c>
      <c r="C721" s="183">
        <v>8</v>
      </c>
      <c r="D721" s="319" t="s">
        <v>230</v>
      </c>
      <c r="E721" s="353" t="s">
        <v>323</v>
      </c>
      <c r="F721" s="166">
        <v>13</v>
      </c>
      <c r="G721" s="166" t="s">
        <v>56</v>
      </c>
      <c r="H721" s="74">
        <v>6</v>
      </c>
      <c r="I721" s="74">
        <v>6</v>
      </c>
      <c r="J721" s="74">
        <v>4</v>
      </c>
      <c r="K721" s="74">
        <v>4</v>
      </c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91">
        <f t="shared" si="104"/>
        <v>3.9</v>
      </c>
      <c r="Z721" s="74"/>
      <c r="AA721" s="74"/>
      <c r="AB721" s="74"/>
      <c r="AC721" s="74"/>
      <c r="AD721" s="74"/>
      <c r="AE721" s="140"/>
      <c r="AF721" s="128">
        <f t="shared" si="105"/>
        <v>13.9</v>
      </c>
      <c r="AG721" s="126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>
        <f>AF721</f>
        <v>13.9</v>
      </c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166"/>
      <c r="BO721" s="60"/>
      <c r="BP721" s="60"/>
      <c r="BQ721" s="60"/>
      <c r="BR721" s="60"/>
      <c r="BS721" s="60"/>
      <c r="BT721" s="60"/>
      <c r="BU721" s="60"/>
      <c r="BV721" s="60"/>
      <c r="BW721" s="60"/>
      <c r="BX721" s="60"/>
      <c r="BY721" s="60"/>
      <c r="BZ721" s="60"/>
      <c r="CA721" s="60"/>
      <c r="CB721" s="60"/>
      <c r="CC721" s="60"/>
      <c r="CD721" s="60"/>
      <c r="CE721" s="60"/>
      <c r="CF721" s="166"/>
      <c r="CG721" s="60"/>
      <c r="CH721" s="60"/>
      <c r="CI721" s="60"/>
      <c r="CJ721" s="60"/>
      <c r="CK721" s="189"/>
      <c r="CL721" s="79" t="b">
        <f t="shared" si="107"/>
        <v>1</v>
      </c>
    </row>
    <row r="722" spans="1:90" s="237" customFormat="1" ht="11.25" customHeight="1">
      <c r="A722" s="289" t="s">
        <v>334</v>
      </c>
      <c r="B722" s="284" t="s">
        <v>330</v>
      </c>
      <c r="C722" s="183">
        <v>9</v>
      </c>
      <c r="D722" s="230" t="s">
        <v>86</v>
      </c>
      <c r="E722" s="328" t="s">
        <v>323</v>
      </c>
      <c r="F722" s="166">
        <v>13</v>
      </c>
      <c r="G722" s="166" t="s">
        <v>56</v>
      </c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106"/>
      <c r="V722" s="106"/>
      <c r="W722" s="106">
        <v>4</v>
      </c>
      <c r="X722" s="106"/>
      <c r="Y722" s="106"/>
      <c r="Z722" s="74"/>
      <c r="AA722" s="74"/>
      <c r="AB722" s="74"/>
      <c r="AC722" s="74"/>
      <c r="AD722" s="74"/>
      <c r="AE722" s="140"/>
      <c r="AF722" s="128">
        <f t="shared" si="105"/>
        <v>4</v>
      </c>
      <c r="AG722" s="126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>
        <v>4</v>
      </c>
      <c r="BE722" s="60"/>
      <c r="BF722" s="60"/>
      <c r="BG722" s="60"/>
      <c r="BH722" s="60"/>
      <c r="BI722" s="60"/>
      <c r="BJ722" s="60"/>
      <c r="BK722" s="60"/>
      <c r="BL722" s="60"/>
      <c r="BM722" s="60"/>
      <c r="BN722" s="166"/>
      <c r="BO722" s="60"/>
      <c r="BP722" s="60"/>
      <c r="BQ722" s="60"/>
      <c r="BR722" s="60"/>
      <c r="BS722" s="60"/>
      <c r="BT722" s="60"/>
      <c r="BU722" s="60"/>
      <c r="BV722" s="60"/>
      <c r="BW722" s="60"/>
      <c r="BX722" s="60"/>
      <c r="BY722" s="60"/>
      <c r="BZ722" s="60"/>
      <c r="CA722" s="60"/>
      <c r="CB722" s="60"/>
      <c r="CC722" s="60"/>
      <c r="CD722" s="60"/>
      <c r="CE722" s="60"/>
      <c r="CF722" s="166"/>
      <c r="CG722" s="60"/>
      <c r="CH722" s="60"/>
      <c r="CI722" s="60"/>
      <c r="CJ722" s="60"/>
      <c r="CK722" s="189"/>
      <c r="CL722" s="79" t="b">
        <f t="shared" si="107"/>
        <v>1</v>
      </c>
    </row>
    <row r="723" spans="1:90" s="237" customFormat="1" ht="11.25" customHeight="1">
      <c r="A723" s="289" t="s">
        <v>334</v>
      </c>
      <c r="B723" s="284" t="s">
        <v>330</v>
      </c>
      <c r="C723" s="183">
        <v>10</v>
      </c>
      <c r="D723" s="229" t="s">
        <v>133</v>
      </c>
      <c r="E723" s="328" t="s">
        <v>323</v>
      </c>
      <c r="F723" s="166">
        <v>13</v>
      </c>
      <c r="G723" s="166" t="s">
        <v>56</v>
      </c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106">
        <v>2</v>
      </c>
      <c r="AB723" s="106"/>
      <c r="AC723" s="64">
        <f>ROUND(F723/10*0.5*5,0)</f>
        <v>3</v>
      </c>
      <c r="AD723" s="74"/>
      <c r="AE723" s="140"/>
      <c r="AF723" s="128">
        <f t="shared" si="105"/>
        <v>5</v>
      </c>
      <c r="AG723" s="126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0"/>
      <c r="BN723" s="166"/>
      <c r="BO723" s="60"/>
      <c r="BP723" s="60"/>
      <c r="BQ723" s="60"/>
      <c r="BR723" s="60"/>
      <c r="BS723" s="60"/>
      <c r="BT723" s="60"/>
      <c r="BU723" s="60"/>
      <c r="BV723" s="60"/>
      <c r="BW723" s="60"/>
      <c r="BX723" s="60"/>
      <c r="BY723" s="60"/>
      <c r="BZ723" s="60"/>
      <c r="CA723" s="60"/>
      <c r="CB723" s="60"/>
      <c r="CC723" s="60"/>
      <c r="CD723" s="60"/>
      <c r="CE723" s="60"/>
      <c r="CF723" s="166"/>
      <c r="CG723" s="71">
        <f>AF723</f>
        <v>5</v>
      </c>
      <c r="CH723" s="60"/>
      <c r="CI723" s="60"/>
      <c r="CJ723" s="60"/>
      <c r="CK723" s="189"/>
      <c r="CL723" s="79" t="b">
        <f t="shared" si="107"/>
        <v>1</v>
      </c>
    </row>
    <row r="724" spans="1:90" s="237" customFormat="1" ht="12" customHeight="1" thickBot="1">
      <c r="A724" s="290" t="s">
        <v>334</v>
      </c>
      <c r="B724" s="285" t="s">
        <v>330</v>
      </c>
      <c r="C724" s="370">
        <v>11</v>
      </c>
      <c r="D724" s="377" t="s">
        <v>265</v>
      </c>
      <c r="E724" s="329" t="s">
        <v>323</v>
      </c>
      <c r="F724" s="190">
        <v>13</v>
      </c>
      <c r="G724" s="190" t="s">
        <v>56</v>
      </c>
      <c r="H724" s="254"/>
      <c r="I724" s="254"/>
      <c r="J724" s="254"/>
      <c r="K724" s="254"/>
      <c r="L724" s="254"/>
      <c r="M724" s="254"/>
      <c r="N724" s="254"/>
      <c r="O724" s="254"/>
      <c r="P724" s="254"/>
      <c r="Q724" s="254"/>
      <c r="R724" s="254"/>
      <c r="S724" s="254"/>
      <c r="T724" s="254"/>
      <c r="U724" s="254"/>
      <c r="V724" s="254"/>
      <c r="W724" s="254"/>
      <c r="X724" s="254"/>
      <c r="Y724" s="254"/>
      <c r="Z724" s="254"/>
      <c r="AA724" s="254">
        <v>2</v>
      </c>
      <c r="AB724" s="254"/>
      <c r="AC724" s="193">
        <f>ROUND(F724/10*0.5*5,0)</f>
        <v>3</v>
      </c>
      <c r="AD724" s="254"/>
      <c r="AE724" s="268"/>
      <c r="AF724" s="195">
        <f t="shared" si="105"/>
        <v>5</v>
      </c>
      <c r="AG724" s="197"/>
      <c r="AH724" s="196"/>
      <c r="AI724" s="196"/>
      <c r="AJ724" s="196"/>
      <c r="AK724" s="196"/>
      <c r="AL724" s="196"/>
      <c r="AM724" s="196"/>
      <c r="AN724" s="196"/>
      <c r="AO724" s="196"/>
      <c r="AP724" s="196"/>
      <c r="AQ724" s="196"/>
      <c r="AR724" s="196"/>
      <c r="AS724" s="196"/>
      <c r="AT724" s="196"/>
      <c r="AU724" s="196"/>
      <c r="AV724" s="196"/>
      <c r="AW724" s="196"/>
      <c r="AX724" s="196"/>
      <c r="AY724" s="196"/>
      <c r="AZ724" s="196"/>
      <c r="BA724" s="196"/>
      <c r="BB724" s="196"/>
      <c r="BC724" s="196"/>
      <c r="BD724" s="196"/>
      <c r="BE724" s="196"/>
      <c r="BF724" s="196"/>
      <c r="BG724" s="196"/>
      <c r="BH724" s="196"/>
      <c r="BI724" s="196"/>
      <c r="BJ724" s="196"/>
      <c r="BK724" s="196"/>
      <c r="BL724" s="196"/>
      <c r="BM724" s="196"/>
      <c r="BN724" s="190"/>
      <c r="BO724" s="196"/>
      <c r="BP724" s="196"/>
      <c r="BQ724" s="196"/>
      <c r="BR724" s="196"/>
      <c r="BS724" s="196"/>
      <c r="BT724" s="196"/>
      <c r="BU724" s="196"/>
      <c r="BV724" s="196"/>
      <c r="BW724" s="196"/>
      <c r="BX724" s="196"/>
      <c r="BY724" s="196"/>
      <c r="BZ724" s="196"/>
      <c r="CA724" s="196"/>
      <c r="CB724" s="196"/>
      <c r="CC724" s="196"/>
      <c r="CD724" s="196"/>
      <c r="CE724" s="196"/>
      <c r="CF724" s="190"/>
      <c r="CG724" s="202">
        <f>AF724</f>
        <v>5</v>
      </c>
      <c r="CH724" s="196"/>
      <c r="CI724" s="196"/>
      <c r="CJ724" s="196"/>
      <c r="CK724" s="198"/>
      <c r="CL724" s="79" t="b">
        <f t="shared" si="107"/>
        <v>1</v>
      </c>
    </row>
    <row r="725" spans="1:90" s="238" customFormat="1" ht="10.5" customHeight="1">
      <c r="A725" s="289" t="s">
        <v>334</v>
      </c>
      <c r="B725" s="286" t="s">
        <v>332</v>
      </c>
      <c r="C725" s="236"/>
      <c r="D725" s="221"/>
      <c r="E725" s="221" t="s">
        <v>271</v>
      </c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39"/>
      <c r="AF725" s="145"/>
      <c r="AG725" s="143"/>
      <c r="AH725" s="118"/>
      <c r="AI725" s="118"/>
      <c r="AJ725" s="118"/>
      <c r="AK725" s="118"/>
      <c r="AL725" s="118"/>
      <c r="AM725" s="118"/>
      <c r="AN725" s="118"/>
      <c r="AO725" s="118"/>
      <c r="AP725" s="118"/>
      <c r="AQ725" s="118"/>
      <c r="AR725" s="118"/>
      <c r="AS725" s="118"/>
      <c r="AT725" s="118"/>
      <c r="AU725" s="118"/>
      <c r="AV725" s="118"/>
      <c r="AW725" s="118"/>
      <c r="AX725" s="118"/>
      <c r="AY725" s="118"/>
      <c r="AZ725" s="118"/>
      <c r="BA725" s="143"/>
      <c r="BB725" s="143"/>
      <c r="BC725" s="143"/>
      <c r="BD725" s="143"/>
      <c r="BE725" s="118"/>
      <c r="BF725" s="118"/>
      <c r="BG725" s="118"/>
      <c r="BH725" s="118"/>
      <c r="BI725" s="118"/>
      <c r="BJ725" s="118"/>
      <c r="BK725" s="118"/>
      <c r="BL725" s="118"/>
      <c r="BM725" s="118"/>
      <c r="BN725" s="118"/>
      <c r="BO725" s="118"/>
      <c r="BP725" s="118"/>
      <c r="BQ725" s="118"/>
      <c r="BR725" s="118"/>
      <c r="BS725" s="118"/>
      <c r="BT725" s="118"/>
      <c r="BU725" s="118"/>
      <c r="BV725" s="118"/>
      <c r="BW725" s="118"/>
      <c r="BX725" s="118"/>
      <c r="BY725" s="118"/>
      <c r="BZ725" s="118"/>
      <c r="CA725" s="118"/>
      <c r="CB725" s="118"/>
      <c r="CC725" s="118"/>
      <c r="CD725" s="118"/>
      <c r="CE725" s="118"/>
      <c r="CF725" s="118"/>
      <c r="CG725" s="118"/>
      <c r="CH725" s="118"/>
      <c r="CI725" s="118"/>
      <c r="CJ725" s="118"/>
      <c r="CK725" s="241"/>
      <c r="CL725" s="79" t="b">
        <f t="shared" si="107"/>
        <v>1</v>
      </c>
    </row>
    <row r="726" spans="1:90" s="237" customFormat="1" ht="12" customHeight="1">
      <c r="A726" s="289" t="s">
        <v>334</v>
      </c>
      <c r="B726" s="286" t="s">
        <v>332</v>
      </c>
      <c r="C726" s="262">
        <v>1</v>
      </c>
      <c r="D726" s="222" t="s">
        <v>85</v>
      </c>
      <c r="E726" s="328" t="s">
        <v>271</v>
      </c>
      <c r="F726" s="166">
        <v>25</v>
      </c>
      <c r="G726" s="166" t="s">
        <v>55</v>
      </c>
      <c r="H726" s="166"/>
      <c r="I726" s="166"/>
      <c r="J726" s="166">
        <v>8</v>
      </c>
      <c r="K726" s="166">
        <v>8</v>
      </c>
      <c r="L726" s="166"/>
      <c r="M726" s="166"/>
      <c r="N726" s="61"/>
      <c r="O726" s="61"/>
      <c r="P726" s="64"/>
      <c r="Q726" s="64"/>
      <c r="R726" s="61"/>
      <c r="S726" s="61"/>
      <c r="T726" s="61"/>
      <c r="U726" s="61"/>
      <c r="V726" s="61"/>
      <c r="W726" s="61"/>
      <c r="X726" s="61"/>
      <c r="Y726" s="61"/>
      <c r="Z726" s="61">
        <f aca="true" t="shared" si="108" ref="Z726:Z732">F726*0.3</f>
        <v>7.5</v>
      </c>
      <c r="AA726" s="61"/>
      <c r="AB726" s="61"/>
      <c r="AC726" s="61"/>
      <c r="AD726" s="61"/>
      <c r="AE726" s="125"/>
      <c r="AF726" s="128">
        <f aca="true" t="shared" si="109" ref="AF726:AF733">SUM(I726,K726,M726:AE726)</f>
        <v>15.5</v>
      </c>
      <c r="AG726" s="172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>
        <f>AF726</f>
        <v>15.5</v>
      </c>
      <c r="BL726" s="60"/>
      <c r="BM726" s="60"/>
      <c r="BN726" s="126"/>
      <c r="BO726" s="126"/>
      <c r="BP726" s="60"/>
      <c r="BQ726" s="60"/>
      <c r="BR726" s="60"/>
      <c r="BS726" s="60"/>
      <c r="BT726" s="60"/>
      <c r="BU726" s="60"/>
      <c r="BV726" s="60"/>
      <c r="BW726" s="60"/>
      <c r="BX726" s="60"/>
      <c r="BY726" s="60"/>
      <c r="BZ726" s="166"/>
      <c r="CA726" s="60"/>
      <c r="CB726" s="60"/>
      <c r="CC726" s="60"/>
      <c r="CD726" s="166"/>
      <c r="CE726" s="166"/>
      <c r="CF726" s="166"/>
      <c r="CG726" s="166"/>
      <c r="CH726" s="73"/>
      <c r="CI726" s="73"/>
      <c r="CJ726" s="73"/>
      <c r="CK726" s="246"/>
      <c r="CL726" s="79" t="b">
        <f t="shared" si="107"/>
        <v>1</v>
      </c>
    </row>
    <row r="727" spans="1:90" s="237" customFormat="1" ht="12" customHeight="1">
      <c r="A727" s="289" t="s">
        <v>334</v>
      </c>
      <c r="B727" s="286" t="s">
        <v>332</v>
      </c>
      <c r="C727" s="262">
        <v>2</v>
      </c>
      <c r="D727" s="223" t="s">
        <v>127</v>
      </c>
      <c r="E727" s="328" t="s">
        <v>271</v>
      </c>
      <c r="F727" s="166">
        <v>25</v>
      </c>
      <c r="G727" s="166" t="s">
        <v>55</v>
      </c>
      <c r="H727" s="166"/>
      <c r="I727" s="166"/>
      <c r="J727" s="166">
        <v>8</v>
      </c>
      <c r="K727" s="166">
        <v>8</v>
      </c>
      <c r="L727" s="166"/>
      <c r="M727" s="166"/>
      <c r="N727" s="61"/>
      <c r="O727" s="61"/>
      <c r="P727" s="64"/>
      <c r="Q727" s="64"/>
      <c r="R727" s="61"/>
      <c r="S727" s="61"/>
      <c r="T727" s="61"/>
      <c r="U727" s="61"/>
      <c r="V727" s="61"/>
      <c r="W727" s="61"/>
      <c r="X727" s="61"/>
      <c r="Y727" s="61"/>
      <c r="Z727" s="61">
        <f t="shared" si="108"/>
        <v>7.5</v>
      </c>
      <c r="AA727" s="61"/>
      <c r="AB727" s="61"/>
      <c r="AC727" s="61"/>
      <c r="AD727" s="61"/>
      <c r="AE727" s="125"/>
      <c r="AF727" s="128">
        <f t="shared" si="109"/>
        <v>15.5</v>
      </c>
      <c r="AG727" s="172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0"/>
      <c r="BN727" s="126"/>
      <c r="BO727" s="126"/>
      <c r="BP727" s="60"/>
      <c r="BQ727" s="60"/>
      <c r="BR727" s="60"/>
      <c r="BS727" s="60"/>
      <c r="BT727" s="60"/>
      <c r="BU727" s="60"/>
      <c r="BV727" s="60"/>
      <c r="BW727" s="60">
        <f>AF727</f>
        <v>15.5</v>
      </c>
      <c r="BX727" s="60"/>
      <c r="BY727" s="60"/>
      <c r="BZ727" s="166"/>
      <c r="CA727" s="60"/>
      <c r="CB727" s="60"/>
      <c r="CC727" s="60"/>
      <c r="CD727" s="166"/>
      <c r="CE727" s="166"/>
      <c r="CF727" s="166"/>
      <c r="CG727" s="166"/>
      <c r="CH727" s="73"/>
      <c r="CI727" s="73"/>
      <c r="CJ727" s="73"/>
      <c r="CK727" s="246"/>
      <c r="CL727" s="79" t="b">
        <f t="shared" si="107"/>
        <v>1</v>
      </c>
    </row>
    <row r="728" spans="1:90" s="237" customFormat="1" ht="12" customHeight="1">
      <c r="A728" s="289" t="s">
        <v>334</v>
      </c>
      <c r="B728" s="286" t="s">
        <v>332</v>
      </c>
      <c r="C728" s="262">
        <v>3</v>
      </c>
      <c r="D728" s="222" t="s">
        <v>70</v>
      </c>
      <c r="E728" s="328" t="s">
        <v>271</v>
      </c>
      <c r="F728" s="166">
        <v>25</v>
      </c>
      <c r="G728" s="166" t="s">
        <v>55</v>
      </c>
      <c r="H728" s="166"/>
      <c r="I728" s="166"/>
      <c r="J728" s="166">
        <v>8</v>
      </c>
      <c r="K728" s="166">
        <v>8</v>
      </c>
      <c r="L728" s="166"/>
      <c r="M728" s="166"/>
      <c r="N728" s="61"/>
      <c r="O728" s="61"/>
      <c r="P728" s="64"/>
      <c r="Q728" s="64"/>
      <c r="R728" s="61"/>
      <c r="S728" s="61"/>
      <c r="T728" s="61"/>
      <c r="U728" s="61"/>
      <c r="V728" s="61"/>
      <c r="W728" s="61"/>
      <c r="X728" s="61"/>
      <c r="Y728" s="61"/>
      <c r="Z728" s="61">
        <f t="shared" si="108"/>
        <v>7.5</v>
      </c>
      <c r="AA728" s="61"/>
      <c r="AB728" s="61"/>
      <c r="AC728" s="61"/>
      <c r="AD728" s="61"/>
      <c r="AE728" s="125"/>
      <c r="AF728" s="128">
        <f t="shared" si="109"/>
        <v>15.5</v>
      </c>
      <c r="AG728" s="172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0"/>
      <c r="BN728" s="126"/>
      <c r="BO728" s="126"/>
      <c r="BP728" s="60">
        <f>AF728</f>
        <v>15.5</v>
      </c>
      <c r="BQ728" s="60"/>
      <c r="BR728" s="60"/>
      <c r="BS728" s="60"/>
      <c r="BT728" s="60"/>
      <c r="BU728" s="60"/>
      <c r="BV728" s="60"/>
      <c r="BW728" s="60"/>
      <c r="BX728" s="60"/>
      <c r="BY728" s="60"/>
      <c r="BZ728" s="62"/>
      <c r="CA728" s="60"/>
      <c r="CB728" s="60"/>
      <c r="CC728" s="60"/>
      <c r="CD728" s="62"/>
      <c r="CE728" s="62"/>
      <c r="CF728" s="62"/>
      <c r="CG728" s="62"/>
      <c r="CH728" s="120"/>
      <c r="CI728" s="120"/>
      <c r="CJ728" s="120"/>
      <c r="CK728" s="247"/>
      <c r="CL728" s="79" t="b">
        <f t="shared" si="107"/>
        <v>1</v>
      </c>
    </row>
    <row r="729" spans="1:90" s="237" customFormat="1" ht="12" customHeight="1">
      <c r="A729" s="289" t="s">
        <v>334</v>
      </c>
      <c r="B729" s="286" t="s">
        <v>332</v>
      </c>
      <c r="C729" s="262">
        <v>4</v>
      </c>
      <c r="D729" s="222" t="s">
        <v>132</v>
      </c>
      <c r="E729" s="328" t="s">
        <v>271</v>
      </c>
      <c r="F729" s="166">
        <v>25</v>
      </c>
      <c r="G729" s="166" t="s">
        <v>55</v>
      </c>
      <c r="H729" s="166"/>
      <c r="I729" s="166"/>
      <c r="J729" s="166">
        <v>8</v>
      </c>
      <c r="K729" s="166">
        <v>8</v>
      </c>
      <c r="L729" s="166"/>
      <c r="M729" s="166"/>
      <c r="N729" s="61"/>
      <c r="O729" s="61"/>
      <c r="P729" s="64"/>
      <c r="Q729" s="64"/>
      <c r="R729" s="61"/>
      <c r="S729" s="61"/>
      <c r="T729" s="61"/>
      <c r="U729" s="61"/>
      <c r="V729" s="61"/>
      <c r="W729" s="61"/>
      <c r="X729" s="61"/>
      <c r="Y729" s="61"/>
      <c r="Z729" s="61">
        <v>7.5</v>
      </c>
      <c r="AA729" s="61"/>
      <c r="AB729" s="61"/>
      <c r="AC729" s="61"/>
      <c r="AD729" s="61"/>
      <c r="AE729" s="125"/>
      <c r="AF729" s="128">
        <f t="shared" si="109"/>
        <v>15.5</v>
      </c>
      <c r="AG729" s="172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0"/>
      <c r="BN729" s="126"/>
      <c r="BO729" s="126"/>
      <c r="BP729" s="60"/>
      <c r="BQ729" s="60"/>
      <c r="BR729" s="60"/>
      <c r="BS729" s="60"/>
      <c r="BT729" s="60"/>
      <c r="BU729" s="60"/>
      <c r="BV729" s="60"/>
      <c r="BW729" s="60">
        <f>AF729</f>
        <v>15.5</v>
      </c>
      <c r="BX729" s="60"/>
      <c r="BY729" s="60"/>
      <c r="BZ729" s="62"/>
      <c r="CA729" s="60"/>
      <c r="CB729" s="60"/>
      <c r="CC729" s="60"/>
      <c r="CD729" s="62"/>
      <c r="CE729" s="62"/>
      <c r="CF729" s="62"/>
      <c r="CG729" s="62"/>
      <c r="CH729" s="120"/>
      <c r="CI729" s="120"/>
      <c r="CJ729" s="120"/>
      <c r="CK729" s="247"/>
      <c r="CL729" s="79" t="b">
        <f t="shared" si="107"/>
        <v>1</v>
      </c>
    </row>
    <row r="730" spans="1:90" s="237" customFormat="1" ht="12" customHeight="1">
      <c r="A730" s="289" t="s">
        <v>334</v>
      </c>
      <c r="B730" s="286" t="s">
        <v>332</v>
      </c>
      <c r="C730" s="262">
        <v>5</v>
      </c>
      <c r="D730" s="222" t="s">
        <v>87</v>
      </c>
      <c r="E730" s="353" t="s">
        <v>271</v>
      </c>
      <c r="F730" s="166">
        <v>25</v>
      </c>
      <c r="G730" s="166" t="s">
        <v>55</v>
      </c>
      <c r="H730" s="166"/>
      <c r="I730" s="166"/>
      <c r="J730" s="166">
        <v>8</v>
      </c>
      <c r="K730" s="166">
        <v>8</v>
      </c>
      <c r="L730" s="166"/>
      <c r="M730" s="166"/>
      <c r="N730" s="61"/>
      <c r="O730" s="61"/>
      <c r="P730" s="64"/>
      <c r="Q730" s="64"/>
      <c r="R730" s="61"/>
      <c r="S730" s="61"/>
      <c r="T730" s="61"/>
      <c r="U730" s="61"/>
      <c r="V730" s="61"/>
      <c r="W730" s="61"/>
      <c r="X730" s="61"/>
      <c r="Y730" s="61"/>
      <c r="Z730" s="61">
        <f>F730*0.3</f>
        <v>7.5</v>
      </c>
      <c r="AA730" s="61"/>
      <c r="AB730" s="61"/>
      <c r="AC730" s="61"/>
      <c r="AD730" s="61"/>
      <c r="AE730" s="125"/>
      <c r="AF730" s="128">
        <f t="shared" si="109"/>
        <v>15.5</v>
      </c>
      <c r="AG730" s="172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0"/>
      <c r="BN730" s="126"/>
      <c r="BO730" s="60">
        <f>AF730</f>
        <v>15.5</v>
      </c>
      <c r="BP730" s="60"/>
      <c r="BQ730" s="60"/>
      <c r="BR730" s="60"/>
      <c r="BS730" s="60"/>
      <c r="BT730" s="60"/>
      <c r="BU730" s="60"/>
      <c r="BV730" s="60"/>
      <c r="BW730" s="60"/>
      <c r="BX730" s="60"/>
      <c r="BY730" s="60"/>
      <c r="BZ730" s="166"/>
      <c r="CA730" s="60"/>
      <c r="CB730" s="60"/>
      <c r="CC730" s="60"/>
      <c r="CD730" s="166"/>
      <c r="CE730" s="166"/>
      <c r="CF730" s="166"/>
      <c r="CG730" s="166"/>
      <c r="CH730" s="73"/>
      <c r="CI730" s="73"/>
      <c r="CJ730" s="73"/>
      <c r="CK730" s="246"/>
      <c r="CL730" s="79" t="b">
        <f t="shared" si="107"/>
        <v>1</v>
      </c>
    </row>
    <row r="731" spans="1:90" s="237" customFormat="1" ht="12" customHeight="1">
      <c r="A731" s="289" t="s">
        <v>334</v>
      </c>
      <c r="B731" s="286" t="s">
        <v>332</v>
      </c>
      <c r="C731" s="262">
        <v>6</v>
      </c>
      <c r="D731" s="222" t="s">
        <v>88</v>
      </c>
      <c r="E731" s="353" t="s">
        <v>271</v>
      </c>
      <c r="F731" s="166">
        <v>25</v>
      </c>
      <c r="G731" s="166" t="s">
        <v>55</v>
      </c>
      <c r="H731" s="166"/>
      <c r="I731" s="166"/>
      <c r="J731" s="166">
        <v>8</v>
      </c>
      <c r="K731" s="166">
        <v>8</v>
      </c>
      <c r="L731" s="166"/>
      <c r="M731" s="166"/>
      <c r="N731" s="61"/>
      <c r="O731" s="64"/>
      <c r="P731" s="64"/>
      <c r="Q731" s="64"/>
      <c r="R731" s="61"/>
      <c r="S731" s="61"/>
      <c r="T731" s="61"/>
      <c r="U731" s="61"/>
      <c r="V731" s="61"/>
      <c r="W731" s="61"/>
      <c r="X731" s="61"/>
      <c r="Y731" s="61"/>
      <c r="Z731" s="61">
        <f t="shared" si="108"/>
        <v>7.5</v>
      </c>
      <c r="AA731" s="61"/>
      <c r="AB731" s="61"/>
      <c r="AC731" s="61"/>
      <c r="AD731" s="61"/>
      <c r="AE731" s="125"/>
      <c r="AF731" s="128">
        <f t="shared" si="109"/>
        <v>15.5</v>
      </c>
      <c r="AG731" s="172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>
        <v>15.5</v>
      </c>
      <c r="BK731" s="60"/>
      <c r="BL731" s="60"/>
      <c r="BM731" s="60"/>
      <c r="BN731" s="126"/>
      <c r="BO731" s="126"/>
      <c r="BP731" s="60"/>
      <c r="BQ731" s="60"/>
      <c r="BR731" s="60"/>
      <c r="BS731" s="60"/>
      <c r="BT731" s="60"/>
      <c r="BU731" s="60"/>
      <c r="BV731" s="60"/>
      <c r="BW731" s="60"/>
      <c r="BX731" s="60"/>
      <c r="BY731" s="60"/>
      <c r="BZ731" s="166"/>
      <c r="CA731" s="60"/>
      <c r="CB731" s="60"/>
      <c r="CC731" s="60"/>
      <c r="CD731" s="166"/>
      <c r="CE731" s="166"/>
      <c r="CF731" s="166"/>
      <c r="CG731" s="166"/>
      <c r="CH731" s="73"/>
      <c r="CI731" s="73"/>
      <c r="CJ731" s="73"/>
      <c r="CK731" s="246"/>
      <c r="CL731" s="79" t="b">
        <f t="shared" si="107"/>
        <v>1</v>
      </c>
    </row>
    <row r="732" spans="1:90" s="237" customFormat="1" ht="12" customHeight="1">
      <c r="A732" s="289" t="s">
        <v>334</v>
      </c>
      <c r="B732" s="286" t="s">
        <v>332</v>
      </c>
      <c r="C732" s="262">
        <v>7</v>
      </c>
      <c r="D732" s="222" t="s">
        <v>374</v>
      </c>
      <c r="E732" s="353" t="s">
        <v>271</v>
      </c>
      <c r="F732" s="166">
        <v>25</v>
      </c>
      <c r="G732" s="166" t="s">
        <v>55</v>
      </c>
      <c r="H732" s="166"/>
      <c r="I732" s="166"/>
      <c r="J732" s="166">
        <v>32</v>
      </c>
      <c r="K732" s="166">
        <v>32</v>
      </c>
      <c r="L732" s="166"/>
      <c r="M732" s="166"/>
      <c r="N732" s="61"/>
      <c r="O732" s="61"/>
      <c r="P732" s="64"/>
      <c r="Q732" s="64"/>
      <c r="R732" s="61"/>
      <c r="S732" s="61"/>
      <c r="T732" s="61"/>
      <c r="U732" s="61"/>
      <c r="V732" s="61"/>
      <c r="W732" s="61"/>
      <c r="X732" s="61"/>
      <c r="Y732" s="61"/>
      <c r="Z732" s="61">
        <f t="shared" si="108"/>
        <v>7.5</v>
      </c>
      <c r="AA732" s="61"/>
      <c r="AB732" s="61"/>
      <c r="AC732" s="61"/>
      <c r="AD732" s="61"/>
      <c r="AE732" s="125"/>
      <c r="AF732" s="128">
        <f t="shared" si="109"/>
        <v>39.5</v>
      </c>
      <c r="AG732" s="172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0"/>
      <c r="BN732" s="126"/>
      <c r="BO732" s="126"/>
      <c r="BP732" s="60"/>
      <c r="BQ732" s="60"/>
      <c r="BR732" s="60"/>
      <c r="BS732" s="60"/>
      <c r="BT732" s="60"/>
      <c r="BU732" s="60"/>
      <c r="BV732" s="60"/>
      <c r="BW732" s="60"/>
      <c r="BX732" s="60">
        <v>39.5</v>
      </c>
      <c r="BY732" s="60"/>
      <c r="BZ732" s="166"/>
      <c r="CA732" s="60"/>
      <c r="CB732" s="60"/>
      <c r="CC732" s="60"/>
      <c r="CD732" s="166"/>
      <c r="CE732" s="166"/>
      <c r="CF732" s="166"/>
      <c r="CG732" s="166"/>
      <c r="CH732" s="73"/>
      <c r="CI732" s="73"/>
      <c r="CJ732" s="73"/>
      <c r="CK732" s="246"/>
      <c r="CL732" s="79" t="b">
        <f t="shared" si="107"/>
        <v>1</v>
      </c>
    </row>
    <row r="733" spans="1:90" s="237" customFormat="1" ht="12" customHeight="1" thickBot="1">
      <c r="A733" s="289" t="s">
        <v>334</v>
      </c>
      <c r="B733" s="286" t="s">
        <v>332</v>
      </c>
      <c r="C733" s="391">
        <v>8</v>
      </c>
      <c r="D733" s="223" t="s">
        <v>133</v>
      </c>
      <c r="E733" s="353" t="s">
        <v>271</v>
      </c>
      <c r="F733" s="166">
        <v>25</v>
      </c>
      <c r="G733" s="166" t="s">
        <v>55</v>
      </c>
      <c r="H733" s="166"/>
      <c r="I733" s="77"/>
      <c r="J733" s="77"/>
      <c r="K733" s="77"/>
      <c r="L733" s="77"/>
      <c r="M733" s="77"/>
      <c r="N733" s="63"/>
      <c r="O733" s="63"/>
      <c r="P733" s="78"/>
      <c r="Q733" s="78"/>
      <c r="R733" s="63"/>
      <c r="S733" s="63"/>
      <c r="T733" s="63"/>
      <c r="U733" s="63"/>
      <c r="V733" s="63"/>
      <c r="W733" s="63"/>
      <c r="X733" s="63"/>
      <c r="Y733" s="63"/>
      <c r="Z733" s="63"/>
      <c r="AA733" s="78">
        <v>2</v>
      </c>
      <c r="AB733" s="78"/>
      <c r="AC733" s="64">
        <f>ROUND(F733/10*0.5*5,0)</f>
        <v>6</v>
      </c>
      <c r="AD733" s="63"/>
      <c r="AE733" s="132"/>
      <c r="AF733" s="128">
        <f t="shared" si="109"/>
        <v>8</v>
      </c>
      <c r="AG733" s="392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78"/>
      <c r="BB733" s="178"/>
      <c r="BC733" s="178"/>
      <c r="BD733" s="178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78"/>
      <c r="BO733" s="178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77"/>
      <c r="CA733" s="105"/>
      <c r="CB733" s="105"/>
      <c r="CC733" s="105"/>
      <c r="CD733" s="77"/>
      <c r="CE733" s="77"/>
      <c r="CF733" s="77"/>
      <c r="CG733" s="71">
        <f>AF733</f>
        <v>8</v>
      </c>
      <c r="CH733" s="393"/>
      <c r="CI733" s="393"/>
      <c r="CJ733" s="393"/>
      <c r="CK733" s="394"/>
      <c r="CL733" s="79" t="b">
        <f t="shared" si="107"/>
        <v>1</v>
      </c>
    </row>
    <row r="734" spans="1:90" s="238" customFormat="1" ht="10.5" customHeight="1">
      <c r="A734" s="289" t="s">
        <v>334</v>
      </c>
      <c r="B734" s="286" t="s">
        <v>332</v>
      </c>
      <c r="C734" s="236"/>
      <c r="D734" s="221"/>
      <c r="E734" s="359" t="s">
        <v>272</v>
      </c>
      <c r="F734" s="281"/>
      <c r="G734" s="281"/>
      <c r="H734" s="281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395"/>
      <c r="AB734" s="395"/>
      <c r="AC734" s="395"/>
      <c r="AD734" s="118"/>
      <c r="AE734" s="139"/>
      <c r="AF734" s="145"/>
      <c r="AG734" s="143"/>
      <c r="AH734" s="118"/>
      <c r="AI734" s="118"/>
      <c r="AJ734" s="118"/>
      <c r="AK734" s="118"/>
      <c r="AL734" s="118"/>
      <c r="AM734" s="118"/>
      <c r="AN734" s="118"/>
      <c r="AO734" s="118"/>
      <c r="AP734" s="118"/>
      <c r="AQ734" s="118"/>
      <c r="AR734" s="118"/>
      <c r="AS734" s="118"/>
      <c r="AT734" s="118"/>
      <c r="AU734" s="118"/>
      <c r="AV734" s="118"/>
      <c r="AW734" s="118"/>
      <c r="AX734" s="118"/>
      <c r="AY734" s="118"/>
      <c r="AZ734" s="118"/>
      <c r="BA734" s="143"/>
      <c r="BB734" s="143"/>
      <c r="BC734" s="143"/>
      <c r="BD734" s="143"/>
      <c r="BE734" s="118"/>
      <c r="BF734" s="118"/>
      <c r="BG734" s="118"/>
      <c r="BH734" s="118"/>
      <c r="BI734" s="118"/>
      <c r="BJ734" s="118"/>
      <c r="BK734" s="118"/>
      <c r="BL734" s="118"/>
      <c r="BM734" s="118"/>
      <c r="BN734" s="118"/>
      <c r="BO734" s="118"/>
      <c r="BP734" s="118"/>
      <c r="BQ734" s="118"/>
      <c r="BR734" s="118"/>
      <c r="BS734" s="118"/>
      <c r="BT734" s="118"/>
      <c r="BU734" s="118"/>
      <c r="BV734" s="118"/>
      <c r="BW734" s="118"/>
      <c r="BX734" s="118"/>
      <c r="BY734" s="118"/>
      <c r="BZ734" s="118"/>
      <c r="CA734" s="118"/>
      <c r="CB734" s="118"/>
      <c r="CC734" s="118"/>
      <c r="CD734" s="118"/>
      <c r="CE734" s="118"/>
      <c r="CF734" s="118"/>
      <c r="CG734" s="118"/>
      <c r="CH734" s="118"/>
      <c r="CI734" s="118"/>
      <c r="CJ734" s="118"/>
      <c r="CK734" s="241"/>
      <c r="CL734" s="79" t="b">
        <f t="shared" si="107"/>
        <v>1</v>
      </c>
    </row>
    <row r="735" spans="1:90" s="237" customFormat="1" ht="12" customHeight="1">
      <c r="A735" s="289" t="s">
        <v>334</v>
      </c>
      <c r="B735" s="286" t="s">
        <v>332</v>
      </c>
      <c r="C735" s="349">
        <v>1</v>
      </c>
      <c r="D735" s="222" t="s">
        <v>85</v>
      </c>
      <c r="E735" s="353" t="s">
        <v>272</v>
      </c>
      <c r="F735" s="166">
        <v>15</v>
      </c>
      <c r="G735" s="166" t="s">
        <v>55</v>
      </c>
      <c r="H735" s="167"/>
      <c r="I735" s="162"/>
      <c r="J735" s="166">
        <v>8</v>
      </c>
      <c r="K735" s="166">
        <v>8</v>
      </c>
      <c r="L735" s="162"/>
      <c r="M735" s="162"/>
      <c r="N735" s="123"/>
      <c r="O735" s="123"/>
      <c r="P735" s="123"/>
      <c r="Q735" s="162"/>
      <c r="R735" s="123"/>
      <c r="S735" s="123"/>
      <c r="T735" s="123"/>
      <c r="U735" s="162"/>
      <c r="V735" s="123"/>
      <c r="W735" s="123"/>
      <c r="X735" s="123"/>
      <c r="Y735" s="123"/>
      <c r="Z735" s="61">
        <v>6</v>
      </c>
      <c r="AA735" s="396"/>
      <c r="AB735" s="396"/>
      <c r="AC735" s="396"/>
      <c r="AD735" s="123"/>
      <c r="AE735" s="165"/>
      <c r="AF735" s="128">
        <f aca="true" t="shared" si="110" ref="AF735:AF742">SUM(I735,K735,M735:AE735)</f>
        <v>14</v>
      </c>
      <c r="AG735" s="172"/>
      <c r="AH735" s="60"/>
      <c r="AI735" s="60"/>
      <c r="AJ735" s="60"/>
      <c r="AK735" s="60">
        <f>AF735</f>
        <v>14</v>
      </c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0"/>
      <c r="BN735" s="126"/>
      <c r="BO735" s="126"/>
      <c r="BP735" s="60"/>
      <c r="BQ735" s="60"/>
      <c r="BR735" s="60"/>
      <c r="BS735" s="60"/>
      <c r="BT735" s="60"/>
      <c r="BU735" s="60"/>
      <c r="BV735" s="60"/>
      <c r="BW735" s="60"/>
      <c r="BX735" s="60"/>
      <c r="BY735" s="60"/>
      <c r="BZ735" s="166"/>
      <c r="CA735" s="60"/>
      <c r="CB735" s="60"/>
      <c r="CC735" s="60"/>
      <c r="CD735" s="166"/>
      <c r="CE735" s="166"/>
      <c r="CF735" s="166"/>
      <c r="CG735" s="166"/>
      <c r="CH735" s="73"/>
      <c r="CI735" s="73"/>
      <c r="CJ735" s="73"/>
      <c r="CK735" s="246"/>
      <c r="CL735" s="79" t="b">
        <f t="shared" si="107"/>
        <v>1</v>
      </c>
    </row>
    <row r="736" spans="1:90" s="237" customFormat="1" ht="12" customHeight="1">
      <c r="A736" s="289" t="s">
        <v>334</v>
      </c>
      <c r="B736" s="286" t="s">
        <v>332</v>
      </c>
      <c r="C736" s="349">
        <v>2</v>
      </c>
      <c r="D736" s="223" t="s">
        <v>127</v>
      </c>
      <c r="E736" s="353" t="s">
        <v>272</v>
      </c>
      <c r="F736" s="166">
        <v>15</v>
      </c>
      <c r="G736" s="166" t="s">
        <v>55</v>
      </c>
      <c r="H736" s="367"/>
      <c r="I736" s="123"/>
      <c r="J736" s="166">
        <v>8</v>
      </c>
      <c r="K736" s="166">
        <v>8</v>
      </c>
      <c r="L736" s="123"/>
      <c r="M736" s="123"/>
      <c r="N736" s="123"/>
      <c r="O736" s="123"/>
      <c r="P736" s="123"/>
      <c r="Q736" s="123"/>
      <c r="R736" s="123"/>
      <c r="S736" s="123"/>
      <c r="T736" s="123"/>
      <c r="U736" s="162"/>
      <c r="V736" s="123"/>
      <c r="W736" s="123"/>
      <c r="X736" s="123"/>
      <c r="Y736" s="123"/>
      <c r="Z736" s="61">
        <v>6</v>
      </c>
      <c r="AA736" s="396"/>
      <c r="AB736" s="396"/>
      <c r="AC736" s="396"/>
      <c r="AD736" s="123"/>
      <c r="AE736" s="165"/>
      <c r="AF736" s="128">
        <f t="shared" si="110"/>
        <v>14</v>
      </c>
      <c r="AG736" s="172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0"/>
      <c r="BN736" s="126"/>
      <c r="BO736" s="126"/>
      <c r="BP736" s="60"/>
      <c r="BQ736" s="60"/>
      <c r="BR736" s="60"/>
      <c r="BS736" s="60"/>
      <c r="BT736" s="60"/>
      <c r="BU736" s="60"/>
      <c r="BV736" s="60"/>
      <c r="BW736" s="60">
        <f>AF736</f>
        <v>14</v>
      </c>
      <c r="BX736" s="60"/>
      <c r="BY736" s="60"/>
      <c r="BZ736" s="166"/>
      <c r="CA736" s="60"/>
      <c r="CB736" s="60"/>
      <c r="CC736" s="60"/>
      <c r="CD736" s="166"/>
      <c r="CE736" s="166"/>
      <c r="CF736" s="166"/>
      <c r="CG736" s="166"/>
      <c r="CH736" s="73"/>
      <c r="CI736" s="73"/>
      <c r="CJ736" s="73"/>
      <c r="CK736" s="246"/>
      <c r="CL736" s="79" t="b">
        <f t="shared" si="107"/>
        <v>1</v>
      </c>
    </row>
    <row r="737" spans="1:90" s="237" customFormat="1" ht="12" customHeight="1">
      <c r="A737" s="289" t="s">
        <v>334</v>
      </c>
      <c r="B737" s="286" t="s">
        <v>332</v>
      </c>
      <c r="C737" s="349">
        <v>3</v>
      </c>
      <c r="D737" s="222" t="s">
        <v>70</v>
      </c>
      <c r="E737" s="353" t="s">
        <v>272</v>
      </c>
      <c r="F737" s="166">
        <v>15</v>
      </c>
      <c r="G737" s="166" t="s">
        <v>55</v>
      </c>
      <c r="H737" s="166"/>
      <c r="I737" s="166"/>
      <c r="J737" s="166">
        <v>8</v>
      </c>
      <c r="K737" s="166">
        <v>8</v>
      </c>
      <c r="L737" s="166"/>
      <c r="M737" s="166"/>
      <c r="N737" s="166"/>
      <c r="O737" s="61"/>
      <c r="P737" s="61"/>
      <c r="Q737" s="64"/>
      <c r="R737" s="61"/>
      <c r="S737" s="61"/>
      <c r="T737" s="61"/>
      <c r="U737" s="61"/>
      <c r="V737" s="61"/>
      <c r="W737" s="61"/>
      <c r="X737" s="61"/>
      <c r="Y737" s="61"/>
      <c r="Z737" s="61">
        <v>6</v>
      </c>
      <c r="AA737" s="64"/>
      <c r="AB737" s="64"/>
      <c r="AC737" s="64"/>
      <c r="AD737" s="61"/>
      <c r="AE737" s="125"/>
      <c r="AF737" s="128">
        <f t="shared" si="110"/>
        <v>14</v>
      </c>
      <c r="AG737" s="172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0"/>
      <c r="BN737" s="126"/>
      <c r="BO737" s="126"/>
      <c r="BP737" s="60">
        <f>AF737</f>
        <v>14</v>
      </c>
      <c r="BQ737" s="60"/>
      <c r="BR737" s="60"/>
      <c r="BS737" s="60"/>
      <c r="BT737" s="60"/>
      <c r="BU737" s="60"/>
      <c r="BV737" s="60"/>
      <c r="BW737" s="60"/>
      <c r="BX737" s="60"/>
      <c r="BY737" s="60"/>
      <c r="BZ737" s="166"/>
      <c r="CA737" s="60"/>
      <c r="CB737" s="60"/>
      <c r="CC737" s="60"/>
      <c r="CD737" s="166"/>
      <c r="CE737" s="166"/>
      <c r="CF737" s="166"/>
      <c r="CG737" s="166"/>
      <c r="CH737" s="73"/>
      <c r="CI737" s="73"/>
      <c r="CJ737" s="73"/>
      <c r="CK737" s="246"/>
      <c r="CL737" s="79" t="b">
        <f t="shared" si="107"/>
        <v>1</v>
      </c>
    </row>
    <row r="738" spans="1:90" s="237" customFormat="1" ht="12" customHeight="1">
      <c r="A738" s="289" t="s">
        <v>334</v>
      </c>
      <c r="B738" s="286" t="s">
        <v>332</v>
      </c>
      <c r="C738" s="349">
        <v>4</v>
      </c>
      <c r="D738" s="222" t="s">
        <v>132</v>
      </c>
      <c r="E738" s="353" t="s">
        <v>272</v>
      </c>
      <c r="F738" s="166">
        <v>15</v>
      </c>
      <c r="G738" s="166" t="s">
        <v>55</v>
      </c>
      <c r="H738" s="166"/>
      <c r="I738" s="166"/>
      <c r="J738" s="166">
        <v>8</v>
      </c>
      <c r="K738" s="166">
        <v>8</v>
      </c>
      <c r="L738" s="166"/>
      <c r="M738" s="166"/>
      <c r="N738" s="166"/>
      <c r="O738" s="61"/>
      <c r="P738" s="61"/>
      <c r="Q738" s="64"/>
      <c r="R738" s="61"/>
      <c r="S738" s="61"/>
      <c r="T738" s="61"/>
      <c r="U738" s="61"/>
      <c r="V738" s="61"/>
      <c r="W738" s="61"/>
      <c r="X738" s="61"/>
      <c r="Y738" s="61"/>
      <c r="Z738" s="61">
        <v>6</v>
      </c>
      <c r="AA738" s="64"/>
      <c r="AB738" s="64"/>
      <c r="AC738" s="64"/>
      <c r="AD738" s="61"/>
      <c r="AE738" s="125"/>
      <c r="AF738" s="128">
        <f t="shared" si="110"/>
        <v>14</v>
      </c>
      <c r="AG738" s="172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0"/>
      <c r="BN738" s="126"/>
      <c r="BO738" s="126"/>
      <c r="BP738" s="60"/>
      <c r="BQ738" s="60"/>
      <c r="BR738" s="60"/>
      <c r="BS738" s="60"/>
      <c r="BT738" s="60"/>
      <c r="BU738" s="60"/>
      <c r="BV738" s="60"/>
      <c r="BW738" s="60">
        <f>AF738</f>
        <v>14</v>
      </c>
      <c r="BX738" s="60"/>
      <c r="BY738" s="60"/>
      <c r="BZ738" s="166"/>
      <c r="CA738" s="60"/>
      <c r="CB738" s="60"/>
      <c r="CC738" s="60"/>
      <c r="CD738" s="166"/>
      <c r="CE738" s="166"/>
      <c r="CF738" s="166"/>
      <c r="CG738" s="166"/>
      <c r="CH738" s="73"/>
      <c r="CI738" s="73"/>
      <c r="CJ738" s="73"/>
      <c r="CK738" s="246"/>
      <c r="CL738" s="79" t="b">
        <f t="shared" si="107"/>
        <v>1</v>
      </c>
    </row>
    <row r="739" spans="1:90" s="237" customFormat="1" ht="12" customHeight="1">
      <c r="A739" s="289" t="s">
        <v>334</v>
      </c>
      <c r="B739" s="286" t="s">
        <v>332</v>
      </c>
      <c r="C739" s="349">
        <v>5</v>
      </c>
      <c r="D739" s="223" t="s">
        <v>278</v>
      </c>
      <c r="E739" s="353" t="s">
        <v>272</v>
      </c>
      <c r="F739" s="166">
        <v>15</v>
      </c>
      <c r="G739" s="166" t="s">
        <v>55</v>
      </c>
      <c r="H739" s="166"/>
      <c r="I739" s="166"/>
      <c r="J739" s="166">
        <v>24</v>
      </c>
      <c r="K739" s="166">
        <v>24</v>
      </c>
      <c r="L739" s="166"/>
      <c r="M739" s="166"/>
      <c r="N739" s="166"/>
      <c r="O739" s="61"/>
      <c r="P739" s="61"/>
      <c r="Q739" s="64"/>
      <c r="R739" s="61"/>
      <c r="S739" s="61"/>
      <c r="T739" s="61"/>
      <c r="U739" s="61"/>
      <c r="V739" s="61"/>
      <c r="W739" s="61"/>
      <c r="X739" s="61"/>
      <c r="Y739" s="61"/>
      <c r="Z739" s="61">
        <v>6</v>
      </c>
      <c r="AA739" s="64"/>
      <c r="AB739" s="64"/>
      <c r="AC739" s="64"/>
      <c r="AD739" s="61"/>
      <c r="AE739" s="125"/>
      <c r="AF739" s="128">
        <f t="shared" si="110"/>
        <v>30</v>
      </c>
      <c r="AG739" s="172"/>
      <c r="AH739" s="60">
        <f>AF739</f>
        <v>30</v>
      </c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  <c r="BA739" s="60"/>
      <c r="BB739" s="60"/>
      <c r="BC739" s="60"/>
      <c r="BD739" s="60"/>
      <c r="BE739" s="60"/>
      <c r="BF739" s="60"/>
      <c r="BG739" s="60"/>
      <c r="BH739" s="60"/>
      <c r="BI739" s="60"/>
      <c r="BJ739" s="60"/>
      <c r="BK739" s="60"/>
      <c r="BL739" s="60"/>
      <c r="BM739" s="60"/>
      <c r="BN739" s="126"/>
      <c r="BO739" s="126"/>
      <c r="BP739" s="60"/>
      <c r="BQ739" s="60"/>
      <c r="BR739" s="60"/>
      <c r="BS739" s="60"/>
      <c r="BT739" s="60"/>
      <c r="BU739" s="60"/>
      <c r="BV739" s="60"/>
      <c r="BW739" s="60"/>
      <c r="BX739" s="60"/>
      <c r="BY739" s="60"/>
      <c r="BZ739" s="166"/>
      <c r="CA739" s="60"/>
      <c r="CB739" s="60"/>
      <c r="CC739" s="60"/>
      <c r="CD739" s="166"/>
      <c r="CE739" s="166"/>
      <c r="CF739" s="166"/>
      <c r="CG739" s="166"/>
      <c r="CH739" s="73"/>
      <c r="CI739" s="73"/>
      <c r="CJ739" s="73"/>
      <c r="CK739" s="246"/>
      <c r="CL739" s="79" t="b">
        <f t="shared" si="107"/>
        <v>1</v>
      </c>
    </row>
    <row r="740" spans="1:90" s="237" customFormat="1" ht="12" customHeight="1">
      <c r="A740" s="289" t="s">
        <v>334</v>
      </c>
      <c r="B740" s="286" t="s">
        <v>332</v>
      </c>
      <c r="C740" s="349">
        <v>6</v>
      </c>
      <c r="D740" s="265" t="s">
        <v>223</v>
      </c>
      <c r="E740" s="353" t="s">
        <v>272</v>
      </c>
      <c r="F740" s="166">
        <v>0</v>
      </c>
      <c r="G740" s="166" t="s">
        <v>55</v>
      </c>
      <c r="H740" s="166"/>
      <c r="I740" s="166"/>
      <c r="J740" s="166">
        <v>0</v>
      </c>
      <c r="K740" s="166">
        <v>0</v>
      </c>
      <c r="L740" s="166"/>
      <c r="M740" s="166"/>
      <c r="N740" s="166"/>
      <c r="O740" s="61"/>
      <c r="P740" s="61"/>
      <c r="Q740" s="64"/>
      <c r="R740" s="61"/>
      <c r="S740" s="61"/>
      <c r="T740" s="61"/>
      <c r="U740" s="61"/>
      <c r="V740" s="61"/>
      <c r="W740" s="61"/>
      <c r="X740" s="61"/>
      <c r="Y740" s="61"/>
      <c r="Z740" s="61">
        <v>0</v>
      </c>
      <c r="AA740" s="64"/>
      <c r="AB740" s="64"/>
      <c r="AC740" s="64"/>
      <c r="AD740" s="61"/>
      <c r="AE740" s="125"/>
      <c r="AF740" s="128">
        <f t="shared" si="110"/>
        <v>0</v>
      </c>
      <c r="AG740" s="172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>
        <f>AF740</f>
        <v>0</v>
      </c>
      <c r="BJ740" s="60"/>
      <c r="BK740" s="60"/>
      <c r="BL740" s="60"/>
      <c r="BM740" s="60"/>
      <c r="BN740" s="126"/>
      <c r="BO740" s="126"/>
      <c r="BP740" s="60"/>
      <c r="BQ740" s="60"/>
      <c r="BR740" s="60"/>
      <c r="BS740" s="60"/>
      <c r="BT740" s="60"/>
      <c r="BU740" s="60"/>
      <c r="BV740" s="60"/>
      <c r="BW740" s="60"/>
      <c r="BX740" s="60"/>
      <c r="BY740" s="60"/>
      <c r="BZ740" s="166"/>
      <c r="CA740" s="60"/>
      <c r="CB740" s="60"/>
      <c r="CC740" s="60"/>
      <c r="CD740" s="166"/>
      <c r="CE740" s="166"/>
      <c r="CF740" s="166"/>
      <c r="CG740" s="166"/>
      <c r="CH740" s="73"/>
      <c r="CI740" s="73"/>
      <c r="CJ740" s="73"/>
      <c r="CK740" s="246"/>
      <c r="CL740" s="79" t="b">
        <f t="shared" si="107"/>
        <v>1</v>
      </c>
    </row>
    <row r="741" spans="1:90" s="237" customFormat="1" ht="12" customHeight="1">
      <c r="A741" s="289" t="s">
        <v>334</v>
      </c>
      <c r="B741" s="286" t="s">
        <v>332</v>
      </c>
      <c r="C741" s="349">
        <v>7</v>
      </c>
      <c r="D741" s="265" t="s">
        <v>274</v>
      </c>
      <c r="E741" s="353" t="s">
        <v>272</v>
      </c>
      <c r="F741" s="166">
        <v>15</v>
      </c>
      <c r="G741" s="166" t="s">
        <v>55</v>
      </c>
      <c r="H741" s="166"/>
      <c r="I741" s="166"/>
      <c r="J741" s="166">
        <v>14</v>
      </c>
      <c r="K741" s="166">
        <v>14</v>
      </c>
      <c r="L741" s="166"/>
      <c r="M741" s="166"/>
      <c r="N741" s="166"/>
      <c r="O741" s="61"/>
      <c r="P741" s="61"/>
      <c r="Q741" s="64"/>
      <c r="R741" s="61"/>
      <c r="S741" s="61"/>
      <c r="T741" s="61"/>
      <c r="U741" s="61"/>
      <c r="V741" s="61"/>
      <c r="W741" s="61"/>
      <c r="X741" s="61"/>
      <c r="Y741" s="61"/>
      <c r="Z741" s="61">
        <v>6</v>
      </c>
      <c r="AA741" s="64"/>
      <c r="AB741" s="64"/>
      <c r="AC741" s="64"/>
      <c r="AD741" s="61"/>
      <c r="AE741" s="125"/>
      <c r="AF741" s="128">
        <f t="shared" si="110"/>
        <v>20</v>
      </c>
      <c r="AG741" s="172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>
        <f>AF741</f>
        <v>20</v>
      </c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0"/>
      <c r="BN741" s="126"/>
      <c r="BO741" s="126"/>
      <c r="BP741" s="60"/>
      <c r="BQ741" s="60"/>
      <c r="BR741" s="60"/>
      <c r="BS741" s="60"/>
      <c r="BT741" s="60"/>
      <c r="BU741" s="60"/>
      <c r="BV741" s="60"/>
      <c r="BW741" s="60"/>
      <c r="BX741" s="60"/>
      <c r="BY741" s="60"/>
      <c r="BZ741" s="166"/>
      <c r="CA741" s="60"/>
      <c r="CB741" s="60"/>
      <c r="CC741" s="60"/>
      <c r="CD741" s="166"/>
      <c r="CE741" s="166"/>
      <c r="CF741" s="166"/>
      <c r="CG741" s="166"/>
      <c r="CH741" s="73"/>
      <c r="CI741" s="73"/>
      <c r="CJ741" s="73"/>
      <c r="CK741" s="246"/>
      <c r="CL741" s="79" t="b">
        <f t="shared" si="107"/>
        <v>1</v>
      </c>
    </row>
    <row r="742" spans="1:90" s="237" customFormat="1" ht="12" customHeight="1" thickBot="1">
      <c r="A742" s="289" t="s">
        <v>334</v>
      </c>
      <c r="B742" s="286" t="s">
        <v>332</v>
      </c>
      <c r="C742" s="349">
        <v>8</v>
      </c>
      <c r="D742" s="223" t="s">
        <v>133</v>
      </c>
      <c r="E742" s="353" t="s">
        <v>272</v>
      </c>
      <c r="F742" s="166">
        <v>15</v>
      </c>
      <c r="G742" s="166" t="s">
        <v>55</v>
      </c>
      <c r="H742" s="166"/>
      <c r="I742" s="77"/>
      <c r="J742" s="77"/>
      <c r="K742" s="77"/>
      <c r="L742" s="77"/>
      <c r="M742" s="77"/>
      <c r="N742" s="63"/>
      <c r="O742" s="63"/>
      <c r="P742" s="78"/>
      <c r="Q742" s="78"/>
      <c r="R742" s="63"/>
      <c r="S742" s="63"/>
      <c r="T742" s="63"/>
      <c r="U742" s="63"/>
      <c r="V742" s="63"/>
      <c r="W742" s="63"/>
      <c r="X742" s="63"/>
      <c r="Y742" s="63"/>
      <c r="Z742" s="63"/>
      <c r="AA742" s="78">
        <v>2</v>
      </c>
      <c r="AB742" s="78"/>
      <c r="AC742" s="64">
        <f>ROUND(F742/10*0.5*5,0)</f>
        <v>4</v>
      </c>
      <c r="AD742" s="63"/>
      <c r="AE742" s="132"/>
      <c r="AF742" s="128">
        <f t="shared" si="110"/>
        <v>6</v>
      </c>
      <c r="AG742" s="392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78"/>
      <c r="BB742" s="178"/>
      <c r="BC742" s="178"/>
      <c r="BD742" s="178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78"/>
      <c r="BO742" s="178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77"/>
      <c r="CA742" s="105"/>
      <c r="CB742" s="105"/>
      <c r="CC742" s="105"/>
      <c r="CD742" s="77"/>
      <c r="CE742" s="77"/>
      <c r="CF742" s="77"/>
      <c r="CG742" s="71">
        <f>AF742</f>
        <v>6</v>
      </c>
      <c r="CH742" s="393"/>
      <c r="CI742" s="393"/>
      <c r="CJ742" s="393"/>
      <c r="CK742" s="394"/>
      <c r="CL742" s="79" t="b">
        <f t="shared" si="107"/>
        <v>1</v>
      </c>
    </row>
    <row r="743" spans="1:90" s="238" customFormat="1" ht="10.5" customHeight="1">
      <c r="A743" s="289" t="s">
        <v>334</v>
      </c>
      <c r="B743" s="286" t="s">
        <v>332</v>
      </c>
      <c r="C743" s="236"/>
      <c r="D743" s="221"/>
      <c r="E743" s="359" t="s">
        <v>141</v>
      </c>
      <c r="F743" s="281"/>
      <c r="G743" s="281"/>
      <c r="H743" s="281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39"/>
      <c r="AF743" s="145"/>
      <c r="AG743" s="143"/>
      <c r="AH743" s="118"/>
      <c r="AI743" s="118"/>
      <c r="AJ743" s="118"/>
      <c r="AK743" s="118"/>
      <c r="AL743" s="118"/>
      <c r="AM743" s="118"/>
      <c r="AN743" s="118"/>
      <c r="AO743" s="118"/>
      <c r="AP743" s="118"/>
      <c r="AQ743" s="118"/>
      <c r="AR743" s="118"/>
      <c r="AS743" s="118"/>
      <c r="AT743" s="118"/>
      <c r="AU743" s="118"/>
      <c r="AV743" s="118"/>
      <c r="AW743" s="118"/>
      <c r="AX743" s="118"/>
      <c r="AY743" s="118"/>
      <c r="AZ743" s="118"/>
      <c r="BA743" s="143"/>
      <c r="BB743" s="143"/>
      <c r="BC743" s="143"/>
      <c r="BD743" s="143"/>
      <c r="BE743" s="118"/>
      <c r="BF743" s="118"/>
      <c r="BG743" s="118"/>
      <c r="BH743" s="118"/>
      <c r="BI743" s="118"/>
      <c r="BJ743" s="118"/>
      <c r="BK743" s="118"/>
      <c r="BL743" s="118"/>
      <c r="BM743" s="118"/>
      <c r="BN743" s="118"/>
      <c r="BO743" s="118"/>
      <c r="BP743" s="118"/>
      <c r="BQ743" s="118"/>
      <c r="BR743" s="118"/>
      <c r="BS743" s="118"/>
      <c r="BT743" s="118"/>
      <c r="BU743" s="118"/>
      <c r="BV743" s="118"/>
      <c r="BW743" s="118"/>
      <c r="BX743" s="118"/>
      <c r="BY743" s="118"/>
      <c r="BZ743" s="118"/>
      <c r="CA743" s="118"/>
      <c r="CB743" s="118"/>
      <c r="CC743" s="118"/>
      <c r="CD743" s="118"/>
      <c r="CE743" s="118"/>
      <c r="CF743" s="118"/>
      <c r="CG743" s="118"/>
      <c r="CH743" s="118"/>
      <c r="CI743" s="118"/>
      <c r="CJ743" s="118"/>
      <c r="CK743" s="241"/>
      <c r="CL743" s="79" t="b">
        <f t="shared" si="107"/>
        <v>1</v>
      </c>
    </row>
    <row r="744" spans="1:90" s="237" customFormat="1" ht="12" customHeight="1">
      <c r="A744" s="289" t="s">
        <v>334</v>
      </c>
      <c r="B744" s="286" t="s">
        <v>332</v>
      </c>
      <c r="C744" s="262">
        <v>1</v>
      </c>
      <c r="D744" s="223" t="s">
        <v>365</v>
      </c>
      <c r="E744" s="353" t="s">
        <v>141</v>
      </c>
      <c r="F744" s="166">
        <v>33</v>
      </c>
      <c r="G744" s="166" t="s">
        <v>47</v>
      </c>
      <c r="H744" s="166"/>
      <c r="I744" s="166"/>
      <c r="J744" s="166">
        <v>20</v>
      </c>
      <c r="K744" s="166">
        <v>20</v>
      </c>
      <c r="L744" s="166"/>
      <c r="M744" s="166"/>
      <c r="N744" s="61"/>
      <c r="O744" s="61"/>
      <c r="P744" s="64"/>
      <c r="Q744" s="61"/>
      <c r="R744" s="61"/>
      <c r="S744" s="61"/>
      <c r="T744" s="61"/>
      <c r="U744" s="61"/>
      <c r="V744" s="61"/>
      <c r="W744" s="61"/>
      <c r="X744" s="61"/>
      <c r="Y744" s="61">
        <f>F744*0.2</f>
        <v>6.6000000000000005</v>
      </c>
      <c r="Z744" s="61"/>
      <c r="AA744" s="61"/>
      <c r="AB744" s="61"/>
      <c r="AC744" s="61"/>
      <c r="AD744" s="61"/>
      <c r="AE744" s="125"/>
      <c r="AF744" s="128">
        <f>SUM(I744,K744,M744:AE744)</f>
        <v>26.6</v>
      </c>
      <c r="AG744" s="172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4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0"/>
      <c r="BN744" s="126"/>
      <c r="BO744" s="60">
        <f>AF744</f>
        <v>26.6</v>
      </c>
      <c r="BP744" s="60"/>
      <c r="BQ744" s="60"/>
      <c r="BR744" s="60"/>
      <c r="BS744" s="60"/>
      <c r="BT744" s="60"/>
      <c r="BU744" s="60"/>
      <c r="BV744" s="60"/>
      <c r="BW744" s="60"/>
      <c r="BX744" s="60"/>
      <c r="BY744" s="64"/>
      <c r="BZ744" s="166"/>
      <c r="CA744" s="60"/>
      <c r="CB744" s="60"/>
      <c r="CC744" s="60"/>
      <c r="CD744" s="166"/>
      <c r="CE744" s="166"/>
      <c r="CF744" s="166"/>
      <c r="CG744" s="166"/>
      <c r="CH744" s="73"/>
      <c r="CI744" s="73"/>
      <c r="CJ744" s="73"/>
      <c r="CK744" s="246"/>
      <c r="CL744" s="79" t="b">
        <f t="shared" si="107"/>
        <v>1</v>
      </c>
    </row>
    <row r="745" spans="1:90" s="237" customFormat="1" ht="12" customHeight="1">
      <c r="A745" s="289" t="s">
        <v>334</v>
      </c>
      <c r="B745" s="286" t="s">
        <v>332</v>
      </c>
      <c r="C745" s="262">
        <v>2</v>
      </c>
      <c r="D745" s="222" t="s">
        <v>289</v>
      </c>
      <c r="E745" s="353" t="s">
        <v>141</v>
      </c>
      <c r="F745" s="166">
        <v>33</v>
      </c>
      <c r="G745" s="166" t="s">
        <v>47</v>
      </c>
      <c r="H745" s="166"/>
      <c r="I745" s="166"/>
      <c r="J745" s="166">
        <v>12</v>
      </c>
      <c r="K745" s="166">
        <v>12</v>
      </c>
      <c r="L745" s="166"/>
      <c r="M745" s="166"/>
      <c r="N745" s="61"/>
      <c r="O745" s="61"/>
      <c r="P745" s="64"/>
      <c r="Q745" s="61"/>
      <c r="R745" s="61"/>
      <c r="S745" s="61"/>
      <c r="T745" s="61"/>
      <c r="U745" s="61"/>
      <c r="V745" s="61"/>
      <c r="W745" s="61"/>
      <c r="X745" s="61"/>
      <c r="Y745" s="61">
        <f>F745*0.2</f>
        <v>6.6000000000000005</v>
      </c>
      <c r="Z745" s="61"/>
      <c r="AA745" s="61"/>
      <c r="AB745" s="61"/>
      <c r="AC745" s="61"/>
      <c r="AD745" s="61"/>
      <c r="AE745" s="125"/>
      <c r="AF745" s="128">
        <f>SUM(I745,K745,M745:AE745)</f>
        <v>18.6</v>
      </c>
      <c r="AG745" s="172"/>
      <c r="AH745" s="60"/>
      <c r="AI745" s="60"/>
      <c r="AJ745" s="60"/>
      <c r="AK745" s="60"/>
      <c r="AL745" s="60">
        <f>AF745</f>
        <v>18.6</v>
      </c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4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0"/>
      <c r="BN745" s="126"/>
      <c r="BO745" s="126"/>
      <c r="BP745" s="60"/>
      <c r="BQ745" s="60"/>
      <c r="BR745" s="60"/>
      <c r="BS745" s="60"/>
      <c r="BT745" s="60"/>
      <c r="BU745" s="60"/>
      <c r="BV745" s="60"/>
      <c r="BW745" s="60"/>
      <c r="BX745" s="60"/>
      <c r="BY745" s="64"/>
      <c r="BZ745" s="166"/>
      <c r="CA745" s="60"/>
      <c r="CB745" s="60"/>
      <c r="CC745" s="60"/>
      <c r="CD745" s="166"/>
      <c r="CE745" s="166"/>
      <c r="CF745" s="166"/>
      <c r="CG745" s="166"/>
      <c r="CH745" s="73"/>
      <c r="CI745" s="73"/>
      <c r="CJ745" s="73"/>
      <c r="CK745" s="246"/>
      <c r="CL745" s="79" t="b">
        <f t="shared" si="107"/>
        <v>1</v>
      </c>
    </row>
    <row r="746" spans="1:90" s="237" customFormat="1" ht="12" customHeight="1">
      <c r="A746" s="289" t="s">
        <v>334</v>
      </c>
      <c r="B746" s="286" t="s">
        <v>332</v>
      </c>
      <c r="C746" s="262">
        <v>3</v>
      </c>
      <c r="D746" s="222" t="s">
        <v>290</v>
      </c>
      <c r="E746" s="353" t="s">
        <v>141</v>
      </c>
      <c r="F746" s="166">
        <v>33</v>
      </c>
      <c r="G746" s="166" t="s">
        <v>47</v>
      </c>
      <c r="H746" s="166"/>
      <c r="I746" s="166"/>
      <c r="J746" s="166">
        <v>12</v>
      </c>
      <c r="K746" s="166">
        <v>12</v>
      </c>
      <c r="L746" s="166"/>
      <c r="M746" s="166"/>
      <c r="N746" s="61"/>
      <c r="O746" s="61"/>
      <c r="P746" s="64"/>
      <c r="Q746" s="61"/>
      <c r="R746" s="61"/>
      <c r="S746" s="61"/>
      <c r="T746" s="61"/>
      <c r="U746" s="61"/>
      <c r="V746" s="61"/>
      <c r="W746" s="61"/>
      <c r="X746" s="61"/>
      <c r="Y746" s="61">
        <f>F746*0.2</f>
        <v>6.6000000000000005</v>
      </c>
      <c r="Z746" s="61"/>
      <c r="AA746" s="61"/>
      <c r="AB746" s="61"/>
      <c r="AC746" s="61"/>
      <c r="AD746" s="61"/>
      <c r="AE746" s="125"/>
      <c r="AF746" s="128">
        <f>SUM(I746,K746,M746:AE746)</f>
        <v>18.6</v>
      </c>
      <c r="AG746" s="172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4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>
        <v>18.6</v>
      </c>
      <c r="BK746" s="60"/>
      <c r="BL746" s="60"/>
      <c r="BM746" s="60"/>
      <c r="BN746" s="126"/>
      <c r="BO746" s="126"/>
      <c r="BP746" s="60"/>
      <c r="BQ746" s="60"/>
      <c r="BR746" s="60"/>
      <c r="BS746" s="60"/>
      <c r="BT746" s="60"/>
      <c r="BU746" s="60"/>
      <c r="BV746" s="60"/>
      <c r="BW746" s="60"/>
      <c r="BX746" s="60"/>
      <c r="BY746" s="64"/>
      <c r="BZ746" s="166"/>
      <c r="CA746" s="60"/>
      <c r="CB746" s="60"/>
      <c r="CC746" s="60"/>
      <c r="CD746" s="166"/>
      <c r="CE746" s="166"/>
      <c r="CF746" s="166"/>
      <c r="CG746" s="166"/>
      <c r="CH746" s="69"/>
      <c r="CI746" s="69"/>
      <c r="CJ746" s="69"/>
      <c r="CK746" s="248"/>
      <c r="CL746" s="79" t="b">
        <f t="shared" si="107"/>
        <v>1</v>
      </c>
    </row>
    <row r="747" spans="1:90" s="237" customFormat="1" ht="12" customHeight="1">
      <c r="A747" s="289" t="s">
        <v>334</v>
      </c>
      <c r="B747" s="286" t="s">
        <v>332</v>
      </c>
      <c r="C747" s="262">
        <v>4</v>
      </c>
      <c r="D747" s="222" t="s">
        <v>291</v>
      </c>
      <c r="E747" s="353" t="s">
        <v>141</v>
      </c>
      <c r="F747" s="166">
        <v>33</v>
      </c>
      <c r="G747" s="166" t="s">
        <v>47</v>
      </c>
      <c r="H747" s="166"/>
      <c r="I747" s="166"/>
      <c r="J747" s="166">
        <v>16</v>
      </c>
      <c r="K747" s="166">
        <v>16</v>
      </c>
      <c r="L747" s="166"/>
      <c r="M747" s="166"/>
      <c r="N747" s="61"/>
      <c r="O747" s="61"/>
      <c r="P747" s="64"/>
      <c r="Q747" s="61"/>
      <c r="R747" s="61"/>
      <c r="S747" s="61"/>
      <c r="T747" s="61"/>
      <c r="U747" s="61"/>
      <c r="V747" s="61"/>
      <c r="W747" s="61"/>
      <c r="X747" s="61"/>
      <c r="Y747" s="61"/>
      <c r="Z747" s="61">
        <f>F747*0.3</f>
        <v>9.9</v>
      </c>
      <c r="AA747" s="61"/>
      <c r="AB747" s="61"/>
      <c r="AC747" s="61"/>
      <c r="AD747" s="61"/>
      <c r="AE747" s="125"/>
      <c r="AF747" s="128">
        <f>SUM(I747,K747,M747:AE747)</f>
        <v>25.9</v>
      </c>
      <c r="AG747" s="172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4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>
        <v>25.9</v>
      </c>
      <c r="BK747" s="60"/>
      <c r="BL747" s="60"/>
      <c r="BM747" s="60"/>
      <c r="BN747" s="126"/>
      <c r="BO747" s="126"/>
      <c r="BP747" s="60"/>
      <c r="BQ747" s="60"/>
      <c r="BR747" s="60"/>
      <c r="BS747" s="60"/>
      <c r="BT747" s="60"/>
      <c r="BU747" s="60"/>
      <c r="BV747" s="60"/>
      <c r="BW747" s="60"/>
      <c r="BX747" s="60"/>
      <c r="BY747" s="64"/>
      <c r="BZ747" s="166"/>
      <c r="CA747" s="60"/>
      <c r="CB747" s="60"/>
      <c r="CC747" s="60"/>
      <c r="CD747" s="166"/>
      <c r="CE747" s="166"/>
      <c r="CF747" s="166"/>
      <c r="CG747" s="166"/>
      <c r="CH747" s="69"/>
      <c r="CI747" s="69"/>
      <c r="CJ747" s="69"/>
      <c r="CK747" s="248"/>
      <c r="CL747" s="79" t="b">
        <f t="shared" si="107"/>
        <v>1</v>
      </c>
    </row>
    <row r="748" spans="1:90" s="237" customFormat="1" ht="12" customHeight="1" thickBot="1">
      <c r="A748" s="289" t="s">
        <v>334</v>
      </c>
      <c r="B748" s="286" t="s">
        <v>332</v>
      </c>
      <c r="C748" s="262">
        <v>5</v>
      </c>
      <c r="D748" s="222" t="s">
        <v>360</v>
      </c>
      <c r="E748" s="353" t="s">
        <v>141</v>
      </c>
      <c r="F748" s="166">
        <v>33</v>
      </c>
      <c r="G748" s="166" t="s">
        <v>47</v>
      </c>
      <c r="H748" s="166"/>
      <c r="I748" s="166"/>
      <c r="J748" s="166">
        <v>16</v>
      </c>
      <c r="K748" s="166">
        <v>16</v>
      </c>
      <c r="L748" s="166"/>
      <c r="M748" s="166"/>
      <c r="N748" s="61"/>
      <c r="O748" s="61"/>
      <c r="P748" s="64"/>
      <c r="Q748" s="61"/>
      <c r="R748" s="61"/>
      <c r="S748" s="61"/>
      <c r="T748" s="61"/>
      <c r="U748" s="61"/>
      <c r="V748" s="61"/>
      <c r="W748" s="61"/>
      <c r="X748" s="61"/>
      <c r="Y748" s="61"/>
      <c r="Z748" s="61">
        <f>F748*0.3</f>
        <v>9.9</v>
      </c>
      <c r="AA748" s="61"/>
      <c r="AB748" s="61"/>
      <c r="AC748" s="61"/>
      <c r="AD748" s="61"/>
      <c r="AE748" s="125"/>
      <c r="AF748" s="128">
        <f>SUM(I748,K748,M748:AE748)</f>
        <v>25.9</v>
      </c>
      <c r="AG748" s="172"/>
      <c r="AH748" s="60"/>
      <c r="AI748" s="60"/>
      <c r="AJ748" s="60"/>
      <c r="AK748" s="60"/>
      <c r="AL748" s="60">
        <f>AF748</f>
        <v>25.9</v>
      </c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4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0"/>
      <c r="BN748" s="126"/>
      <c r="BO748" s="126"/>
      <c r="BP748" s="60"/>
      <c r="BQ748" s="60"/>
      <c r="BR748" s="60"/>
      <c r="BS748" s="60"/>
      <c r="BT748" s="60"/>
      <c r="BU748" s="60"/>
      <c r="BV748" s="60"/>
      <c r="BW748" s="60"/>
      <c r="BX748" s="60"/>
      <c r="BY748" s="64"/>
      <c r="BZ748" s="166"/>
      <c r="CA748" s="60"/>
      <c r="CB748" s="60"/>
      <c r="CC748" s="60"/>
      <c r="CD748" s="166"/>
      <c r="CE748" s="166"/>
      <c r="CF748" s="166"/>
      <c r="CG748" s="166"/>
      <c r="CH748" s="69"/>
      <c r="CI748" s="69"/>
      <c r="CJ748" s="69"/>
      <c r="CK748" s="248"/>
      <c r="CL748" s="79" t="b">
        <f t="shared" si="107"/>
        <v>1</v>
      </c>
    </row>
    <row r="749" spans="1:90" s="238" customFormat="1" ht="10.5" customHeight="1">
      <c r="A749" s="289" t="s">
        <v>334</v>
      </c>
      <c r="B749" s="286" t="s">
        <v>332</v>
      </c>
      <c r="C749" s="236"/>
      <c r="D749" s="221"/>
      <c r="E749" s="359" t="s">
        <v>275</v>
      </c>
      <c r="F749" s="281"/>
      <c r="G749" s="281"/>
      <c r="H749" s="281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39"/>
      <c r="AF749" s="145"/>
      <c r="AG749" s="143"/>
      <c r="AH749" s="118"/>
      <c r="AI749" s="118"/>
      <c r="AJ749" s="118"/>
      <c r="AK749" s="118"/>
      <c r="AL749" s="118"/>
      <c r="AM749" s="118"/>
      <c r="AN749" s="118"/>
      <c r="AO749" s="118"/>
      <c r="AP749" s="118"/>
      <c r="AQ749" s="118"/>
      <c r="AR749" s="118"/>
      <c r="AS749" s="118"/>
      <c r="AT749" s="118"/>
      <c r="AU749" s="118"/>
      <c r="AV749" s="118"/>
      <c r="AW749" s="118"/>
      <c r="AX749" s="118"/>
      <c r="AY749" s="118"/>
      <c r="AZ749" s="118"/>
      <c r="BA749" s="143"/>
      <c r="BB749" s="143"/>
      <c r="BC749" s="143"/>
      <c r="BD749" s="143"/>
      <c r="BE749" s="118"/>
      <c r="BF749" s="118"/>
      <c r="BG749" s="118"/>
      <c r="BH749" s="118"/>
      <c r="BI749" s="118"/>
      <c r="BJ749" s="118"/>
      <c r="BK749" s="118"/>
      <c r="BL749" s="118"/>
      <c r="BM749" s="118"/>
      <c r="BN749" s="118"/>
      <c r="BO749" s="118"/>
      <c r="BP749" s="118"/>
      <c r="BQ749" s="118"/>
      <c r="BR749" s="118"/>
      <c r="BS749" s="118"/>
      <c r="BT749" s="118"/>
      <c r="BU749" s="118"/>
      <c r="BV749" s="118"/>
      <c r="BW749" s="118"/>
      <c r="BX749" s="118"/>
      <c r="BY749" s="118"/>
      <c r="BZ749" s="118"/>
      <c r="CA749" s="118"/>
      <c r="CB749" s="118"/>
      <c r="CC749" s="118"/>
      <c r="CD749" s="118"/>
      <c r="CE749" s="118"/>
      <c r="CF749" s="118"/>
      <c r="CG749" s="118"/>
      <c r="CH749" s="118"/>
      <c r="CI749" s="118"/>
      <c r="CJ749" s="118"/>
      <c r="CK749" s="241"/>
      <c r="CL749" s="79" t="b">
        <f t="shared" si="107"/>
        <v>1</v>
      </c>
    </row>
    <row r="750" spans="1:90" s="237" customFormat="1" ht="12" customHeight="1">
      <c r="A750" s="289" t="s">
        <v>334</v>
      </c>
      <c r="B750" s="286" t="s">
        <v>332</v>
      </c>
      <c r="C750" s="262">
        <v>1</v>
      </c>
      <c r="D750" s="229" t="s">
        <v>234</v>
      </c>
      <c r="E750" s="353" t="s">
        <v>275</v>
      </c>
      <c r="F750" s="167">
        <v>0</v>
      </c>
      <c r="G750" s="166" t="s">
        <v>47</v>
      </c>
      <c r="H750" s="166"/>
      <c r="I750" s="166"/>
      <c r="J750" s="166">
        <v>0</v>
      </c>
      <c r="K750" s="166">
        <v>0</v>
      </c>
      <c r="L750" s="166"/>
      <c r="M750" s="166"/>
      <c r="N750" s="166"/>
      <c r="O750" s="61"/>
      <c r="P750" s="61"/>
      <c r="Q750" s="64"/>
      <c r="R750" s="61"/>
      <c r="S750" s="61"/>
      <c r="T750" s="61"/>
      <c r="U750" s="61"/>
      <c r="V750" s="61"/>
      <c r="W750" s="61"/>
      <c r="X750" s="64"/>
      <c r="Y750" s="64"/>
      <c r="Z750" s="64">
        <v>0</v>
      </c>
      <c r="AA750" s="61"/>
      <c r="AB750" s="61"/>
      <c r="AC750" s="61"/>
      <c r="AD750" s="61"/>
      <c r="AE750" s="125"/>
      <c r="AF750" s="128">
        <f aca="true" t="shared" si="111" ref="AF750:AF756">SUM(I750,K750,M750:AE750)</f>
        <v>0</v>
      </c>
      <c r="AG750" s="172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4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0"/>
      <c r="BN750" s="126"/>
      <c r="BO750" s="126"/>
      <c r="BP750" s="60"/>
      <c r="BQ750" s="60"/>
      <c r="BR750" s="60"/>
      <c r="BS750" s="60"/>
      <c r="BT750" s="60"/>
      <c r="BU750" s="60"/>
      <c r="BV750" s="60"/>
      <c r="BW750" s="60"/>
      <c r="BX750" s="60"/>
      <c r="BY750" s="64"/>
      <c r="BZ750" s="166"/>
      <c r="CA750" s="60"/>
      <c r="CB750" s="60"/>
      <c r="CC750" s="60"/>
      <c r="CD750" s="166"/>
      <c r="CE750" s="166"/>
      <c r="CF750" s="166"/>
      <c r="CG750" s="166"/>
      <c r="CH750" s="69"/>
      <c r="CI750" s="69"/>
      <c r="CJ750" s="69"/>
      <c r="CK750" s="248"/>
      <c r="CL750" s="79" t="b">
        <f t="shared" si="107"/>
        <v>1</v>
      </c>
    </row>
    <row r="751" spans="1:90" s="237" customFormat="1" ht="12" customHeight="1">
      <c r="A751" s="289" t="s">
        <v>334</v>
      </c>
      <c r="B751" s="286" t="s">
        <v>332</v>
      </c>
      <c r="C751" s="262">
        <v>2</v>
      </c>
      <c r="D751" s="318" t="s">
        <v>48</v>
      </c>
      <c r="E751" s="353" t="s">
        <v>275</v>
      </c>
      <c r="F751" s="167">
        <v>18</v>
      </c>
      <c r="G751" s="166" t="s">
        <v>47</v>
      </c>
      <c r="H751" s="166"/>
      <c r="I751" s="166"/>
      <c r="J751" s="166">
        <v>10</v>
      </c>
      <c r="K751" s="166">
        <v>10</v>
      </c>
      <c r="L751" s="166"/>
      <c r="M751" s="166"/>
      <c r="N751" s="166"/>
      <c r="O751" s="61"/>
      <c r="P751" s="61"/>
      <c r="Q751" s="64"/>
      <c r="R751" s="61"/>
      <c r="S751" s="61"/>
      <c r="T751" s="61"/>
      <c r="U751" s="61"/>
      <c r="V751" s="61"/>
      <c r="W751" s="61"/>
      <c r="X751" s="61"/>
      <c r="Y751" s="61"/>
      <c r="Z751" s="61">
        <v>6</v>
      </c>
      <c r="AA751" s="61"/>
      <c r="AB751" s="61"/>
      <c r="AC751" s="61"/>
      <c r="AD751" s="61"/>
      <c r="AE751" s="125"/>
      <c r="AF751" s="128">
        <f t="shared" si="111"/>
        <v>16</v>
      </c>
      <c r="AG751" s="172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4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>
        <f>AF751</f>
        <v>16</v>
      </c>
      <c r="BJ751" s="60"/>
      <c r="BK751" s="60"/>
      <c r="BL751" s="60"/>
      <c r="BM751" s="60"/>
      <c r="BN751" s="126"/>
      <c r="BO751" s="126"/>
      <c r="BP751" s="60"/>
      <c r="BQ751" s="60"/>
      <c r="BR751" s="60"/>
      <c r="BS751" s="60"/>
      <c r="BT751" s="60"/>
      <c r="BU751" s="60"/>
      <c r="BV751" s="60"/>
      <c r="BW751" s="60"/>
      <c r="BX751" s="60"/>
      <c r="BY751" s="64"/>
      <c r="BZ751" s="166"/>
      <c r="CA751" s="60"/>
      <c r="CB751" s="60"/>
      <c r="CC751" s="60"/>
      <c r="CD751" s="166"/>
      <c r="CE751" s="166"/>
      <c r="CF751" s="166"/>
      <c r="CG751" s="166"/>
      <c r="CH751" s="69"/>
      <c r="CI751" s="69"/>
      <c r="CJ751" s="69"/>
      <c r="CK751" s="248"/>
      <c r="CL751" s="79" t="b">
        <f t="shared" si="107"/>
        <v>1</v>
      </c>
    </row>
    <row r="752" spans="1:90" s="237" customFormat="1" ht="12" customHeight="1">
      <c r="A752" s="289" t="s">
        <v>334</v>
      </c>
      <c r="B752" s="286" t="s">
        <v>332</v>
      </c>
      <c r="C752" s="262">
        <v>3</v>
      </c>
      <c r="D752" s="318" t="s">
        <v>373</v>
      </c>
      <c r="E752" s="353" t="s">
        <v>275</v>
      </c>
      <c r="F752" s="167">
        <v>18</v>
      </c>
      <c r="G752" s="166" t="s">
        <v>47</v>
      </c>
      <c r="H752" s="166"/>
      <c r="I752" s="166"/>
      <c r="J752" s="166">
        <v>14</v>
      </c>
      <c r="K752" s="166">
        <v>14</v>
      </c>
      <c r="L752" s="166"/>
      <c r="M752" s="166"/>
      <c r="N752" s="166"/>
      <c r="O752" s="61"/>
      <c r="P752" s="61"/>
      <c r="Q752" s="64"/>
      <c r="R752" s="61"/>
      <c r="S752" s="61"/>
      <c r="T752" s="61"/>
      <c r="U752" s="61"/>
      <c r="V752" s="61"/>
      <c r="W752" s="61"/>
      <c r="X752" s="61"/>
      <c r="Y752" s="61"/>
      <c r="Z752" s="61">
        <v>6</v>
      </c>
      <c r="AA752" s="61"/>
      <c r="AB752" s="61"/>
      <c r="AC752" s="61"/>
      <c r="AD752" s="61"/>
      <c r="AE752" s="125"/>
      <c r="AF752" s="128">
        <f t="shared" si="111"/>
        <v>20</v>
      </c>
      <c r="AG752" s="172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4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>
        <f>AF752</f>
        <v>20</v>
      </c>
      <c r="BJ752" s="60"/>
      <c r="BK752" s="60"/>
      <c r="BL752" s="60"/>
      <c r="BM752" s="60"/>
      <c r="BN752" s="126"/>
      <c r="BO752" s="126"/>
      <c r="BP752" s="60"/>
      <c r="BQ752" s="60"/>
      <c r="BR752" s="60"/>
      <c r="BS752" s="60"/>
      <c r="BT752" s="60"/>
      <c r="BU752" s="60"/>
      <c r="BV752" s="60"/>
      <c r="BW752" s="60"/>
      <c r="BX752" s="60"/>
      <c r="BY752" s="64"/>
      <c r="BZ752" s="166"/>
      <c r="CA752" s="60"/>
      <c r="CB752" s="60"/>
      <c r="CC752" s="60"/>
      <c r="CD752" s="166"/>
      <c r="CE752" s="166"/>
      <c r="CF752" s="166"/>
      <c r="CG752" s="166"/>
      <c r="CH752" s="69"/>
      <c r="CI752" s="69"/>
      <c r="CJ752" s="69"/>
      <c r="CK752" s="248"/>
      <c r="CL752" s="79" t="b">
        <f t="shared" si="107"/>
        <v>1</v>
      </c>
    </row>
    <row r="753" spans="1:90" s="237" customFormat="1" ht="12" customHeight="1">
      <c r="A753" s="289" t="s">
        <v>334</v>
      </c>
      <c r="B753" s="286" t="s">
        <v>332</v>
      </c>
      <c r="C753" s="262">
        <v>4</v>
      </c>
      <c r="D753" s="228" t="s">
        <v>345</v>
      </c>
      <c r="E753" s="353" t="s">
        <v>275</v>
      </c>
      <c r="F753" s="167">
        <v>18</v>
      </c>
      <c r="G753" s="166" t="s">
        <v>47</v>
      </c>
      <c r="H753" s="166"/>
      <c r="I753" s="166"/>
      <c r="J753" s="166">
        <v>10</v>
      </c>
      <c r="K753" s="166">
        <v>10</v>
      </c>
      <c r="L753" s="166"/>
      <c r="M753" s="166"/>
      <c r="N753" s="166"/>
      <c r="O753" s="61"/>
      <c r="P753" s="61"/>
      <c r="Q753" s="64"/>
      <c r="R753" s="61"/>
      <c r="S753" s="61"/>
      <c r="T753" s="61"/>
      <c r="U753" s="61"/>
      <c r="V753" s="61"/>
      <c r="W753" s="61"/>
      <c r="X753" s="61"/>
      <c r="Y753" s="61"/>
      <c r="Z753" s="61">
        <v>6</v>
      </c>
      <c r="AA753" s="61"/>
      <c r="AB753" s="61"/>
      <c r="AC753" s="61"/>
      <c r="AD753" s="61"/>
      <c r="AE753" s="125"/>
      <c r="AF753" s="128">
        <f t="shared" si="111"/>
        <v>16</v>
      </c>
      <c r="AG753" s="172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>
        <f>AF753</f>
        <v>16</v>
      </c>
      <c r="AV753" s="60"/>
      <c r="AW753" s="60"/>
      <c r="AX753" s="64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0"/>
      <c r="BN753" s="126"/>
      <c r="BO753" s="126"/>
      <c r="BP753" s="60"/>
      <c r="BQ753" s="60"/>
      <c r="BR753" s="60"/>
      <c r="BS753" s="60"/>
      <c r="BT753" s="60"/>
      <c r="BU753" s="60"/>
      <c r="BV753" s="60"/>
      <c r="BW753" s="60"/>
      <c r="BX753" s="60"/>
      <c r="BY753" s="64"/>
      <c r="BZ753" s="166"/>
      <c r="CA753" s="60"/>
      <c r="CB753" s="60"/>
      <c r="CC753" s="60"/>
      <c r="CD753" s="166"/>
      <c r="CE753" s="166"/>
      <c r="CF753" s="166"/>
      <c r="CG753" s="166"/>
      <c r="CH753" s="69"/>
      <c r="CI753" s="69"/>
      <c r="CJ753" s="69"/>
      <c r="CK753" s="248"/>
      <c r="CL753" s="79" t="b">
        <f t="shared" si="107"/>
        <v>1</v>
      </c>
    </row>
    <row r="754" spans="1:90" s="237" customFormat="1" ht="12" customHeight="1">
      <c r="A754" s="289" t="s">
        <v>334</v>
      </c>
      <c r="B754" s="286" t="s">
        <v>332</v>
      </c>
      <c r="C754" s="262">
        <v>5</v>
      </c>
      <c r="D754" s="318" t="s">
        <v>292</v>
      </c>
      <c r="E754" s="353" t="s">
        <v>275</v>
      </c>
      <c r="F754" s="167">
        <v>18</v>
      </c>
      <c r="G754" s="166" t="s">
        <v>47</v>
      </c>
      <c r="H754" s="166"/>
      <c r="I754" s="166"/>
      <c r="J754" s="166">
        <v>10</v>
      </c>
      <c r="K754" s="166">
        <v>10</v>
      </c>
      <c r="L754" s="166"/>
      <c r="M754" s="166"/>
      <c r="N754" s="166"/>
      <c r="O754" s="61"/>
      <c r="P754" s="61"/>
      <c r="Q754" s="64"/>
      <c r="R754" s="61"/>
      <c r="S754" s="61"/>
      <c r="T754" s="61"/>
      <c r="U754" s="61"/>
      <c r="V754" s="61"/>
      <c r="W754" s="61"/>
      <c r="X754" s="61"/>
      <c r="Y754" s="61"/>
      <c r="Z754" s="61">
        <v>6</v>
      </c>
      <c r="AA754" s="61"/>
      <c r="AB754" s="61"/>
      <c r="AC754" s="61"/>
      <c r="AD754" s="61"/>
      <c r="AE754" s="125"/>
      <c r="AF754" s="128">
        <f t="shared" si="111"/>
        <v>16</v>
      </c>
      <c r="AG754" s="172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4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>
        <f>AF754</f>
        <v>16</v>
      </c>
      <c r="BJ754" s="60"/>
      <c r="BK754" s="60"/>
      <c r="BL754" s="60"/>
      <c r="BM754" s="60"/>
      <c r="BN754" s="126"/>
      <c r="BO754" s="126"/>
      <c r="BP754" s="60"/>
      <c r="BQ754" s="60"/>
      <c r="BR754" s="60"/>
      <c r="BS754" s="60"/>
      <c r="BT754" s="60"/>
      <c r="BU754" s="60"/>
      <c r="BV754" s="60"/>
      <c r="BW754" s="60"/>
      <c r="BX754" s="60"/>
      <c r="BY754" s="64"/>
      <c r="BZ754" s="166"/>
      <c r="CA754" s="60"/>
      <c r="CB754" s="60"/>
      <c r="CC754" s="60"/>
      <c r="CD754" s="166"/>
      <c r="CE754" s="166"/>
      <c r="CF754" s="166"/>
      <c r="CG754" s="166"/>
      <c r="CH754" s="69"/>
      <c r="CI754" s="69"/>
      <c r="CJ754" s="69"/>
      <c r="CK754" s="248"/>
      <c r="CL754" s="79" t="b">
        <f t="shared" si="107"/>
        <v>1</v>
      </c>
    </row>
    <row r="755" spans="1:90" s="237" customFormat="1" ht="12" customHeight="1">
      <c r="A755" s="289" t="s">
        <v>334</v>
      </c>
      <c r="B755" s="286" t="s">
        <v>332</v>
      </c>
      <c r="C755" s="262">
        <v>6</v>
      </c>
      <c r="D755" s="318" t="s">
        <v>293</v>
      </c>
      <c r="E755" s="353" t="s">
        <v>275</v>
      </c>
      <c r="F755" s="167">
        <v>18</v>
      </c>
      <c r="G755" s="166" t="s">
        <v>47</v>
      </c>
      <c r="H755" s="166"/>
      <c r="I755" s="166"/>
      <c r="J755" s="166">
        <v>12</v>
      </c>
      <c r="K755" s="166">
        <v>12</v>
      </c>
      <c r="L755" s="166"/>
      <c r="M755" s="166"/>
      <c r="N755" s="166"/>
      <c r="O755" s="61"/>
      <c r="P755" s="61"/>
      <c r="Q755" s="64"/>
      <c r="R755" s="61"/>
      <c r="S755" s="61"/>
      <c r="T755" s="61"/>
      <c r="U755" s="61"/>
      <c r="V755" s="61"/>
      <c r="W755" s="61"/>
      <c r="X755" s="61"/>
      <c r="Y755" s="61"/>
      <c r="Z755" s="61">
        <v>6</v>
      </c>
      <c r="AA755" s="61"/>
      <c r="AB755" s="61"/>
      <c r="AC755" s="61"/>
      <c r="AD755" s="61"/>
      <c r="AE755" s="125"/>
      <c r="AF755" s="128">
        <f t="shared" si="111"/>
        <v>18</v>
      </c>
      <c r="AG755" s="172"/>
      <c r="AH755" s="60">
        <f>AF755</f>
        <v>18</v>
      </c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4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0"/>
      <c r="BN755" s="126"/>
      <c r="BO755" s="126"/>
      <c r="BP755" s="60"/>
      <c r="BQ755" s="60"/>
      <c r="BR755" s="60"/>
      <c r="BS755" s="60"/>
      <c r="BT755" s="60"/>
      <c r="BU755" s="60"/>
      <c r="BV755" s="60"/>
      <c r="BW755" s="60"/>
      <c r="BX755" s="60"/>
      <c r="BY755" s="64"/>
      <c r="BZ755" s="166"/>
      <c r="CA755" s="60"/>
      <c r="CB755" s="60"/>
      <c r="CC755" s="60"/>
      <c r="CD755" s="166"/>
      <c r="CE755" s="166"/>
      <c r="CF755" s="166"/>
      <c r="CG755" s="166"/>
      <c r="CH755" s="69"/>
      <c r="CI755" s="69"/>
      <c r="CJ755" s="69"/>
      <c r="CK755" s="248"/>
      <c r="CL755" s="79" t="b">
        <f t="shared" si="107"/>
        <v>1</v>
      </c>
    </row>
    <row r="756" spans="1:90" s="237" customFormat="1" ht="12" customHeight="1" thickBot="1">
      <c r="A756" s="289" t="s">
        <v>334</v>
      </c>
      <c r="B756" s="286" t="s">
        <v>332</v>
      </c>
      <c r="C756" s="262">
        <v>7</v>
      </c>
      <c r="D756" s="318" t="s">
        <v>219</v>
      </c>
      <c r="E756" s="353" t="s">
        <v>275</v>
      </c>
      <c r="F756" s="167">
        <v>18</v>
      </c>
      <c r="G756" s="166" t="s">
        <v>47</v>
      </c>
      <c r="H756" s="166"/>
      <c r="I756" s="166"/>
      <c r="J756" s="166">
        <v>12</v>
      </c>
      <c r="K756" s="166">
        <v>12</v>
      </c>
      <c r="L756" s="166"/>
      <c r="M756" s="166"/>
      <c r="N756" s="166"/>
      <c r="O756" s="61"/>
      <c r="P756" s="61"/>
      <c r="Q756" s="64"/>
      <c r="R756" s="61"/>
      <c r="S756" s="61"/>
      <c r="T756" s="61"/>
      <c r="U756" s="61"/>
      <c r="V756" s="61"/>
      <c r="W756" s="61"/>
      <c r="X756" s="61"/>
      <c r="Y756" s="61"/>
      <c r="Z756" s="61">
        <v>6</v>
      </c>
      <c r="AA756" s="61"/>
      <c r="AB756" s="61"/>
      <c r="AC756" s="61"/>
      <c r="AD756" s="61"/>
      <c r="AE756" s="125"/>
      <c r="AF756" s="128">
        <f t="shared" si="111"/>
        <v>18</v>
      </c>
      <c r="AG756" s="172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>
        <f>AF756</f>
        <v>18</v>
      </c>
      <c r="AV756" s="60"/>
      <c r="AW756" s="60"/>
      <c r="AX756" s="64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0"/>
      <c r="BN756" s="126"/>
      <c r="BO756" s="126"/>
      <c r="BP756" s="60"/>
      <c r="BQ756" s="60"/>
      <c r="BR756" s="60"/>
      <c r="BS756" s="60"/>
      <c r="BT756" s="60"/>
      <c r="BU756" s="60"/>
      <c r="BV756" s="60"/>
      <c r="BW756" s="60"/>
      <c r="BX756" s="60"/>
      <c r="BY756" s="64"/>
      <c r="BZ756" s="166"/>
      <c r="CA756" s="60"/>
      <c r="CB756" s="60"/>
      <c r="CC756" s="60"/>
      <c r="CD756" s="166"/>
      <c r="CE756" s="166"/>
      <c r="CF756" s="166"/>
      <c r="CG756" s="166"/>
      <c r="CH756" s="69"/>
      <c r="CI756" s="69"/>
      <c r="CJ756" s="69"/>
      <c r="CK756" s="248"/>
      <c r="CL756" s="79" t="b">
        <f t="shared" si="107"/>
        <v>1</v>
      </c>
    </row>
    <row r="757" spans="1:90" s="238" customFormat="1" ht="10.5" customHeight="1">
      <c r="A757" s="289" t="s">
        <v>334</v>
      </c>
      <c r="B757" s="286" t="s">
        <v>332</v>
      </c>
      <c r="C757" s="236"/>
      <c r="D757" s="221"/>
      <c r="E757" s="359" t="s">
        <v>282</v>
      </c>
      <c r="F757" s="281"/>
      <c r="G757" s="281"/>
      <c r="H757" s="281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39"/>
      <c r="AF757" s="145"/>
      <c r="AG757" s="143"/>
      <c r="AH757" s="118"/>
      <c r="AI757" s="118"/>
      <c r="AJ757" s="118"/>
      <c r="AK757" s="118"/>
      <c r="AL757" s="118"/>
      <c r="AM757" s="118"/>
      <c r="AN757" s="118"/>
      <c r="AO757" s="118"/>
      <c r="AP757" s="118"/>
      <c r="AQ757" s="118"/>
      <c r="AR757" s="118"/>
      <c r="AS757" s="118"/>
      <c r="AT757" s="118"/>
      <c r="AU757" s="118"/>
      <c r="AV757" s="118"/>
      <c r="AW757" s="118"/>
      <c r="AX757" s="118"/>
      <c r="AY757" s="118"/>
      <c r="AZ757" s="118"/>
      <c r="BA757" s="143"/>
      <c r="BB757" s="143"/>
      <c r="BC757" s="143"/>
      <c r="BD757" s="143"/>
      <c r="BE757" s="118"/>
      <c r="BF757" s="118"/>
      <c r="BG757" s="118"/>
      <c r="BH757" s="118"/>
      <c r="BI757" s="118"/>
      <c r="BJ757" s="118"/>
      <c r="BK757" s="118"/>
      <c r="BL757" s="118"/>
      <c r="BM757" s="118"/>
      <c r="BN757" s="118"/>
      <c r="BO757" s="118"/>
      <c r="BP757" s="118"/>
      <c r="BQ757" s="118"/>
      <c r="BR757" s="118"/>
      <c r="BS757" s="118"/>
      <c r="BT757" s="118"/>
      <c r="BU757" s="118"/>
      <c r="BV757" s="118"/>
      <c r="BW757" s="118"/>
      <c r="BX757" s="118"/>
      <c r="BY757" s="118"/>
      <c r="BZ757" s="118"/>
      <c r="CA757" s="118"/>
      <c r="CB757" s="118"/>
      <c r="CC757" s="118"/>
      <c r="CD757" s="118"/>
      <c r="CE757" s="118"/>
      <c r="CF757" s="118"/>
      <c r="CG757" s="118"/>
      <c r="CH757" s="118"/>
      <c r="CI757" s="118"/>
      <c r="CJ757" s="118"/>
      <c r="CK757" s="241"/>
      <c r="CL757" s="79" t="b">
        <f t="shared" si="107"/>
        <v>1</v>
      </c>
    </row>
    <row r="758" spans="1:90" s="237" customFormat="1" ht="12" customHeight="1">
      <c r="A758" s="289" t="s">
        <v>334</v>
      </c>
      <c r="B758" s="286" t="s">
        <v>332</v>
      </c>
      <c r="C758" s="263">
        <v>1</v>
      </c>
      <c r="D758" s="222" t="s">
        <v>85</v>
      </c>
      <c r="E758" s="353" t="s">
        <v>282</v>
      </c>
      <c r="F758" s="166">
        <v>25</v>
      </c>
      <c r="G758" s="166" t="s">
        <v>55</v>
      </c>
      <c r="H758" s="166"/>
      <c r="I758" s="166"/>
      <c r="J758" s="166">
        <v>8</v>
      </c>
      <c r="K758" s="166">
        <v>8</v>
      </c>
      <c r="L758" s="166"/>
      <c r="M758" s="166"/>
      <c r="N758" s="61"/>
      <c r="O758" s="61"/>
      <c r="P758" s="64"/>
      <c r="Q758" s="61"/>
      <c r="R758" s="61"/>
      <c r="S758" s="61"/>
      <c r="T758" s="61"/>
      <c r="U758" s="61"/>
      <c r="V758" s="61"/>
      <c r="W758" s="61"/>
      <c r="X758" s="61"/>
      <c r="Y758" s="61">
        <f>F759*0.2</f>
        <v>5</v>
      </c>
      <c r="Z758" s="61"/>
      <c r="AA758" s="61"/>
      <c r="AB758" s="61"/>
      <c r="AC758" s="61"/>
      <c r="AD758" s="61"/>
      <c r="AE758" s="125"/>
      <c r="AF758" s="128">
        <f aca="true" t="shared" si="112" ref="AF758:AF764">SUM(I758,K758,M758:AE758)</f>
        <v>13</v>
      </c>
      <c r="AG758" s="172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4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>
        <f>AF758</f>
        <v>13</v>
      </c>
      <c r="BL758" s="60"/>
      <c r="BM758" s="60"/>
      <c r="BN758" s="126"/>
      <c r="BO758" s="126"/>
      <c r="BP758" s="60"/>
      <c r="BQ758" s="60"/>
      <c r="BR758" s="60"/>
      <c r="BS758" s="60"/>
      <c r="BT758" s="60"/>
      <c r="BU758" s="60"/>
      <c r="BV758" s="60"/>
      <c r="BW758" s="60"/>
      <c r="BX758" s="60"/>
      <c r="BY758" s="64"/>
      <c r="BZ758" s="166"/>
      <c r="CA758" s="60"/>
      <c r="CB758" s="60"/>
      <c r="CC758" s="60"/>
      <c r="CD758" s="166"/>
      <c r="CE758" s="166"/>
      <c r="CF758" s="166"/>
      <c r="CG758" s="166"/>
      <c r="CH758" s="69"/>
      <c r="CI758" s="69"/>
      <c r="CJ758" s="69"/>
      <c r="CK758" s="248"/>
      <c r="CL758" s="79" t="b">
        <f t="shared" si="107"/>
        <v>1</v>
      </c>
    </row>
    <row r="759" spans="1:90" s="237" customFormat="1" ht="12" customHeight="1">
      <c r="A759" s="289" t="s">
        <v>334</v>
      </c>
      <c r="B759" s="286" t="s">
        <v>332</v>
      </c>
      <c r="C759" s="263">
        <v>2</v>
      </c>
      <c r="D759" s="223" t="s">
        <v>127</v>
      </c>
      <c r="E759" s="353" t="s">
        <v>282</v>
      </c>
      <c r="F759" s="166">
        <v>25</v>
      </c>
      <c r="G759" s="166" t="s">
        <v>55</v>
      </c>
      <c r="H759" s="166"/>
      <c r="I759" s="166"/>
      <c r="J759" s="166">
        <v>8</v>
      </c>
      <c r="K759" s="166">
        <v>8</v>
      </c>
      <c r="L759" s="166"/>
      <c r="M759" s="166"/>
      <c r="N759" s="61"/>
      <c r="O759" s="61"/>
      <c r="P759" s="64"/>
      <c r="Q759" s="61"/>
      <c r="R759" s="61"/>
      <c r="S759" s="61"/>
      <c r="T759" s="61"/>
      <c r="U759" s="61"/>
      <c r="V759" s="61"/>
      <c r="W759" s="61"/>
      <c r="X759" s="61"/>
      <c r="Y759" s="61">
        <v>2.8</v>
      </c>
      <c r="Z759" s="61"/>
      <c r="AA759" s="61"/>
      <c r="AB759" s="61"/>
      <c r="AC759" s="61"/>
      <c r="AD759" s="61"/>
      <c r="AE759" s="125"/>
      <c r="AF759" s="128">
        <f t="shared" si="112"/>
        <v>10.8</v>
      </c>
      <c r="AG759" s="172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4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0"/>
      <c r="BN759" s="126"/>
      <c r="BO759" s="126"/>
      <c r="BP759" s="60"/>
      <c r="BQ759" s="60"/>
      <c r="BR759" s="60"/>
      <c r="BS759" s="60"/>
      <c r="BT759" s="60"/>
      <c r="BU759" s="60"/>
      <c r="BV759" s="60"/>
      <c r="BW759" s="60">
        <f>AF759</f>
        <v>10.8</v>
      </c>
      <c r="BX759" s="60"/>
      <c r="BY759" s="64"/>
      <c r="BZ759" s="166"/>
      <c r="CA759" s="60"/>
      <c r="CB759" s="60"/>
      <c r="CC759" s="60"/>
      <c r="CD759" s="166"/>
      <c r="CE759" s="166"/>
      <c r="CF759" s="166"/>
      <c r="CG759" s="166"/>
      <c r="CH759" s="69"/>
      <c r="CI759" s="69"/>
      <c r="CJ759" s="69"/>
      <c r="CK759" s="248"/>
      <c r="CL759" s="79" t="b">
        <f t="shared" si="107"/>
        <v>1</v>
      </c>
    </row>
    <row r="760" spans="1:90" s="237" customFormat="1" ht="12" customHeight="1">
      <c r="A760" s="289" t="s">
        <v>334</v>
      </c>
      <c r="B760" s="286" t="s">
        <v>332</v>
      </c>
      <c r="C760" s="263">
        <v>3</v>
      </c>
      <c r="D760" s="222" t="s">
        <v>70</v>
      </c>
      <c r="E760" s="353" t="s">
        <v>282</v>
      </c>
      <c r="F760" s="166">
        <v>25</v>
      </c>
      <c r="G760" s="166" t="s">
        <v>55</v>
      </c>
      <c r="H760" s="166"/>
      <c r="I760" s="166"/>
      <c r="J760" s="166">
        <v>8</v>
      </c>
      <c r="K760" s="166">
        <v>8</v>
      </c>
      <c r="L760" s="166"/>
      <c r="M760" s="166"/>
      <c r="N760" s="61"/>
      <c r="O760" s="61"/>
      <c r="P760" s="64"/>
      <c r="Q760" s="61"/>
      <c r="R760" s="61"/>
      <c r="S760" s="61"/>
      <c r="T760" s="61"/>
      <c r="U760" s="61"/>
      <c r="V760" s="61"/>
      <c r="W760" s="61"/>
      <c r="X760" s="61"/>
      <c r="Y760" s="61">
        <f>F760*0.2</f>
        <v>5</v>
      </c>
      <c r="Z760" s="61"/>
      <c r="AA760" s="61"/>
      <c r="AB760" s="61"/>
      <c r="AC760" s="61"/>
      <c r="AD760" s="61"/>
      <c r="AE760" s="125"/>
      <c r="AF760" s="128">
        <f t="shared" si="112"/>
        <v>13</v>
      </c>
      <c r="AG760" s="172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4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0"/>
      <c r="BN760" s="126"/>
      <c r="BO760" s="126"/>
      <c r="BP760" s="60">
        <f>AF760</f>
        <v>13</v>
      </c>
      <c r="BQ760" s="60"/>
      <c r="BR760" s="60"/>
      <c r="BS760" s="60"/>
      <c r="BT760" s="60"/>
      <c r="BU760" s="60"/>
      <c r="BV760" s="60"/>
      <c r="BW760" s="60"/>
      <c r="BX760" s="60"/>
      <c r="BY760" s="64"/>
      <c r="BZ760" s="166"/>
      <c r="CA760" s="60"/>
      <c r="CB760" s="60"/>
      <c r="CC760" s="60"/>
      <c r="CD760" s="166"/>
      <c r="CE760" s="166"/>
      <c r="CF760" s="166"/>
      <c r="CG760" s="166"/>
      <c r="CH760" s="69"/>
      <c r="CI760" s="69"/>
      <c r="CJ760" s="69"/>
      <c r="CK760" s="248"/>
      <c r="CL760" s="79" t="b">
        <f t="shared" si="107"/>
        <v>1</v>
      </c>
    </row>
    <row r="761" spans="1:90" s="237" customFormat="1" ht="12" customHeight="1">
      <c r="A761" s="289" t="s">
        <v>334</v>
      </c>
      <c r="B761" s="286" t="s">
        <v>332</v>
      </c>
      <c r="C761" s="263">
        <v>4</v>
      </c>
      <c r="D761" s="222" t="s">
        <v>132</v>
      </c>
      <c r="E761" s="353" t="s">
        <v>282</v>
      </c>
      <c r="F761" s="166">
        <v>25</v>
      </c>
      <c r="G761" s="166" t="s">
        <v>55</v>
      </c>
      <c r="H761" s="166"/>
      <c r="I761" s="166"/>
      <c r="J761" s="166">
        <v>8</v>
      </c>
      <c r="K761" s="166">
        <v>8</v>
      </c>
      <c r="L761" s="166"/>
      <c r="M761" s="166"/>
      <c r="N761" s="61"/>
      <c r="O761" s="61"/>
      <c r="P761" s="64"/>
      <c r="Q761" s="61"/>
      <c r="R761" s="61"/>
      <c r="S761" s="61"/>
      <c r="T761" s="61"/>
      <c r="U761" s="61"/>
      <c r="V761" s="61"/>
      <c r="W761" s="61"/>
      <c r="X761" s="61"/>
      <c r="Y761" s="61">
        <f>F761*0.2</f>
        <v>5</v>
      </c>
      <c r="Z761" s="61"/>
      <c r="AA761" s="61"/>
      <c r="AB761" s="61"/>
      <c r="AC761" s="61"/>
      <c r="AD761" s="61"/>
      <c r="AE761" s="125"/>
      <c r="AF761" s="128">
        <f t="shared" si="112"/>
        <v>13</v>
      </c>
      <c r="AG761" s="172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4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0"/>
      <c r="BN761" s="126"/>
      <c r="BO761" s="126"/>
      <c r="BP761" s="60"/>
      <c r="BQ761" s="60"/>
      <c r="BR761" s="60"/>
      <c r="BS761" s="60"/>
      <c r="BT761" s="60"/>
      <c r="BU761" s="60"/>
      <c r="BV761" s="60"/>
      <c r="BW761" s="60">
        <f>AF761</f>
        <v>13</v>
      </c>
      <c r="BX761" s="60"/>
      <c r="BY761" s="64"/>
      <c r="BZ761" s="166"/>
      <c r="CA761" s="60"/>
      <c r="CB761" s="60"/>
      <c r="CC761" s="60"/>
      <c r="CD761" s="166"/>
      <c r="CE761" s="166"/>
      <c r="CF761" s="166"/>
      <c r="CG761" s="166"/>
      <c r="CH761" s="69"/>
      <c r="CI761" s="69"/>
      <c r="CJ761" s="69"/>
      <c r="CK761" s="248"/>
      <c r="CL761" s="79" t="b">
        <f t="shared" si="107"/>
        <v>1</v>
      </c>
    </row>
    <row r="762" spans="1:90" s="237" customFormat="1" ht="12" customHeight="1">
      <c r="A762" s="289" t="s">
        <v>334</v>
      </c>
      <c r="B762" s="286" t="s">
        <v>332</v>
      </c>
      <c r="C762" s="263">
        <v>5</v>
      </c>
      <c r="D762" s="222" t="s">
        <v>88</v>
      </c>
      <c r="E762" s="353" t="s">
        <v>282</v>
      </c>
      <c r="F762" s="166">
        <v>25</v>
      </c>
      <c r="G762" s="166" t="s">
        <v>55</v>
      </c>
      <c r="H762" s="166"/>
      <c r="I762" s="166"/>
      <c r="J762" s="166">
        <v>24</v>
      </c>
      <c r="K762" s="166">
        <v>24</v>
      </c>
      <c r="L762" s="166"/>
      <c r="M762" s="166"/>
      <c r="N762" s="61"/>
      <c r="O762" s="61"/>
      <c r="P762" s="64"/>
      <c r="Q762" s="61"/>
      <c r="R762" s="61"/>
      <c r="S762" s="61"/>
      <c r="T762" s="61"/>
      <c r="U762" s="61"/>
      <c r="V762" s="61"/>
      <c r="W762" s="61"/>
      <c r="X762" s="61"/>
      <c r="Y762" s="61"/>
      <c r="Z762" s="61">
        <f>F762*0.3</f>
        <v>7.5</v>
      </c>
      <c r="AA762" s="61"/>
      <c r="AB762" s="61"/>
      <c r="AC762" s="61"/>
      <c r="AD762" s="61"/>
      <c r="AE762" s="125"/>
      <c r="AF762" s="128">
        <f t="shared" si="112"/>
        <v>31.5</v>
      </c>
      <c r="AG762" s="172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>
        <f>AF762</f>
        <v>31.5</v>
      </c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0"/>
      <c r="BN762" s="126"/>
      <c r="BO762" s="126"/>
      <c r="BP762" s="60"/>
      <c r="BQ762" s="60"/>
      <c r="BR762" s="60"/>
      <c r="BS762" s="60"/>
      <c r="BT762" s="60"/>
      <c r="BU762" s="60"/>
      <c r="BV762" s="60"/>
      <c r="BW762" s="60"/>
      <c r="BX762" s="60"/>
      <c r="BY762" s="64"/>
      <c r="BZ762" s="166"/>
      <c r="CA762" s="60"/>
      <c r="CB762" s="60"/>
      <c r="CC762" s="60"/>
      <c r="CD762" s="166"/>
      <c r="CE762" s="166"/>
      <c r="CF762" s="166"/>
      <c r="CG762" s="166"/>
      <c r="CH762" s="69"/>
      <c r="CI762" s="69"/>
      <c r="CJ762" s="69"/>
      <c r="CK762" s="248"/>
      <c r="CL762" s="79" t="b">
        <f t="shared" si="107"/>
        <v>1</v>
      </c>
    </row>
    <row r="763" spans="1:90" s="237" customFormat="1" ht="12" customHeight="1">
      <c r="A763" s="289" t="s">
        <v>334</v>
      </c>
      <c r="B763" s="286" t="s">
        <v>332</v>
      </c>
      <c r="C763" s="263">
        <v>6</v>
      </c>
      <c r="D763" s="223" t="s">
        <v>263</v>
      </c>
      <c r="E763" s="353" t="s">
        <v>282</v>
      </c>
      <c r="F763" s="166">
        <v>25</v>
      </c>
      <c r="G763" s="166" t="s">
        <v>55</v>
      </c>
      <c r="H763" s="166"/>
      <c r="I763" s="166"/>
      <c r="J763" s="166">
        <v>16</v>
      </c>
      <c r="K763" s="166">
        <v>16</v>
      </c>
      <c r="L763" s="166"/>
      <c r="M763" s="166"/>
      <c r="N763" s="61"/>
      <c r="O763" s="64"/>
      <c r="P763" s="64"/>
      <c r="Q763" s="61"/>
      <c r="R763" s="61"/>
      <c r="S763" s="61"/>
      <c r="T763" s="61"/>
      <c r="U763" s="61"/>
      <c r="V763" s="61"/>
      <c r="W763" s="61"/>
      <c r="X763" s="61"/>
      <c r="Y763" s="61"/>
      <c r="Z763" s="61">
        <f>F763*0.3</f>
        <v>7.5</v>
      </c>
      <c r="AA763" s="61"/>
      <c r="AB763" s="61"/>
      <c r="AC763" s="61"/>
      <c r="AD763" s="61"/>
      <c r="AE763" s="125"/>
      <c r="AF763" s="128">
        <f t="shared" si="112"/>
        <v>23.5</v>
      </c>
      <c r="AG763" s="172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4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>
        <v>23.5</v>
      </c>
      <c r="BK763" s="60"/>
      <c r="BL763" s="60"/>
      <c r="BM763" s="60"/>
      <c r="BN763" s="126"/>
      <c r="BO763" s="126"/>
      <c r="BP763" s="60"/>
      <c r="BQ763" s="60"/>
      <c r="BR763" s="60"/>
      <c r="BS763" s="60"/>
      <c r="BT763" s="60"/>
      <c r="BU763" s="60"/>
      <c r="BV763" s="60"/>
      <c r="BW763" s="60"/>
      <c r="BX763" s="60"/>
      <c r="BY763" s="64"/>
      <c r="BZ763" s="166"/>
      <c r="CA763" s="60"/>
      <c r="CB763" s="60"/>
      <c r="CC763" s="60"/>
      <c r="CD763" s="166"/>
      <c r="CE763" s="166"/>
      <c r="CF763" s="61"/>
      <c r="CG763" s="166"/>
      <c r="CH763" s="69"/>
      <c r="CI763" s="69"/>
      <c r="CJ763" s="69"/>
      <c r="CK763" s="248"/>
      <c r="CL763" s="79" t="b">
        <f t="shared" si="107"/>
        <v>1</v>
      </c>
    </row>
    <row r="764" spans="1:90" s="237" customFormat="1" ht="12" customHeight="1" thickBot="1">
      <c r="A764" s="289" t="s">
        <v>334</v>
      </c>
      <c r="B764" s="286" t="s">
        <v>332</v>
      </c>
      <c r="C764" s="349">
        <v>7</v>
      </c>
      <c r="D764" s="223" t="s">
        <v>133</v>
      </c>
      <c r="E764" s="353" t="s">
        <v>282</v>
      </c>
      <c r="F764" s="166">
        <v>25</v>
      </c>
      <c r="G764" s="166" t="s">
        <v>55</v>
      </c>
      <c r="H764" s="166"/>
      <c r="I764" s="77"/>
      <c r="J764" s="77"/>
      <c r="K764" s="77"/>
      <c r="L764" s="77"/>
      <c r="M764" s="77"/>
      <c r="N764" s="63"/>
      <c r="O764" s="63"/>
      <c r="P764" s="78"/>
      <c r="Q764" s="78"/>
      <c r="R764" s="63"/>
      <c r="S764" s="63"/>
      <c r="T764" s="63"/>
      <c r="U764" s="63"/>
      <c r="V764" s="63"/>
      <c r="W764" s="63"/>
      <c r="X764" s="63"/>
      <c r="Y764" s="63"/>
      <c r="Z764" s="63"/>
      <c r="AA764" s="78">
        <v>2</v>
      </c>
      <c r="AB764" s="78"/>
      <c r="AC764" s="64">
        <f>ROUND(F764/10*0.5*5,0)</f>
        <v>6</v>
      </c>
      <c r="AD764" s="63"/>
      <c r="AE764" s="132"/>
      <c r="AF764" s="128">
        <f t="shared" si="112"/>
        <v>8</v>
      </c>
      <c r="AG764" s="392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78"/>
      <c r="BB764" s="178"/>
      <c r="BC764" s="178"/>
      <c r="BD764" s="178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78"/>
      <c r="BO764" s="178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77"/>
      <c r="CA764" s="105"/>
      <c r="CB764" s="105"/>
      <c r="CC764" s="105"/>
      <c r="CD764" s="77"/>
      <c r="CE764" s="77"/>
      <c r="CF764" s="77"/>
      <c r="CG764" s="71">
        <f>AF764</f>
        <v>8</v>
      </c>
      <c r="CH764" s="393"/>
      <c r="CI764" s="393"/>
      <c r="CJ764" s="393"/>
      <c r="CK764" s="394"/>
      <c r="CL764" s="79" t="b">
        <f t="shared" si="107"/>
        <v>1</v>
      </c>
    </row>
    <row r="765" spans="1:90" s="238" customFormat="1" ht="10.5" customHeight="1">
      <c r="A765" s="289" t="s">
        <v>334</v>
      </c>
      <c r="B765" s="286" t="s">
        <v>332</v>
      </c>
      <c r="C765" s="236"/>
      <c r="D765" s="221"/>
      <c r="E765" s="359" t="s">
        <v>283</v>
      </c>
      <c r="F765" s="281"/>
      <c r="G765" s="281"/>
      <c r="H765" s="281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39"/>
      <c r="AF765" s="145"/>
      <c r="AG765" s="143"/>
      <c r="AH765" s="118"/>
      <c r="AI765" s="118"/>
      <c r="AJ765" s="118"/>
      <c r="AK765" s="118"/>
      <c r="AL765" s="118"/>
      <c r="AM765" s="118"/>
      <c r="AN765" s="118"/>
      <c r="AO765" s="118"/>
      <c r="AP765" s="118"/>
      <c r="AQ765" s="118"/>
      <c r="AR765" s="118"/>
      <c r="AS765" s="118"/>
      <c r="AT765" s="118"/>
      <c r="AU765" s="118"/>
      <c r="AV765" s="118"/>
      <c r="AW765" s="118"/>
      <c r="AX765" s="118"/>
      <c r="AY765" s="118"/>
      <c r="AZ765" s="118"/>
      <c r="BA765" s="143"/>
      <c r="BB765" s="143"/>
      <c r="BC765" s="143"/>
      <c r="BD765" s="143"/>
      <c r="BE765" s="118"/>
      <c r="BF765" s="118"/>
      <c r="BG765" s="118"/>
      <c r="BH765" s="118"/>
      <c r="BI765" s="118"/>
      <c r="BJ765" s="118"/>
      <c r="BK765" s="118"/>
      <c r="BL765" s="118"/>
      <c r="BM765" s="118"/>
      <c r="BN765" s="118"/>
      <c r="BO765" s="118"/>
      <c r="BP765" s="118"/>
      <c r="BQ765" s="118"/>
      <c r="BR765" s="118"/>
      <c r="BS765" s="118"/>
      <c r="BT765" s="118"/>
      <c r="BU765" s="118"/>
      <c r="BV765" s="118"/>
      <c r="BW765" s="118"/>
      <c r="BX765" s="118"/>
      <c r="BY765" s="118"/>
      <c r="BZ765" s="118"/>
      <c r="CA765" s="118"/>
      <c r="CB765" s="118"/>
      <c r="CC765" s="118"/>
      <c r="CD765" s="118"/>
      <c r="CE765" s="118"/>
      <c r="CF765" s="118"/>
      <c r="CG765" s="118"/>
      <c r="CH765" s="118"/>
      <c r="CI765" s="118"/>
      <c r="CJ765" s="118"/>
      <c r="CK765" s="241"/>
      <c r="CL765" s="79" t="b">
        <f t="shared" si="107"/>
        <v>1</v>
      </c>
    </row>
    <row r="766" spans="1:90" s="237" customFormat="1" ht="12" customHeight="1">
      <c r="A766" s="289" t="s">
        <v>334</v>
      </c>
      <c r="B766" s="286" t="s">
        <v>332</v>
      </c>
      <c r="C766" s="263">
        <v>1</v>
      </c>
      <c r="D766" s="223" t="s">
        <v>369</v>
      </c>
      <c r="E766" s="353" t="s">
        <v>283</v>
      </c>
      <c r="F766" s="166">
        <v>22</v>
      </c>
      <c r="G766" s="166" t="s">
        <v>47</v>
      </c>
      <c r="H766" s="74"/>
      <c r="I766" s="67"/>
      <c r="J766" s="67">
        <v>16</v>
      </c>
      <c r="K766" s="67">
        <v>16</v>
      </c>
      <c r="L766" s="67"/>
      <c r="M766" s="67"/>
      <c r="N766" s="67"/>
      <c r="O766" s="67"/>
      <c r="P766" s="67"/>
      <c r="Q766" s="61"/>
      <c r="R766" s="67"/>
      <c r="S766" s="67"/>
      <c r="T766" s="67"/>
      <c r="U766" s="67"/>
      <c r="V766" s="67"/>
      <c r="W766" s="67"/>
      <c r="X766" s="67"/>
      <c r="Y766" s="61">
        <v>2.4</v>
      </c>
      <c r="Z766" s="67"/>
      <c r="AA766" s="67"/>
      <c r="AB766" s="67"/>
      <c r="AC766" s="67"/>
      <c r="AD766" s="67"/>
      <c r="AE766" s="134"/>
      <c r="AF766" s="128">
        <f>SUM(I766,K766,M766:AE766)</f>
        <v>18.4</v>
      </c>
      <c r="AG766" s="172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0"/>
      <c r="BN766" s="126"/>
      <c r="BO766" s="126"/>
      <c r="BP766" s="60"/>
      <c r="BQ766" s="60"/>
      <c r="BR766" s="60"/>
      <c r="BS766" s="60"/>
      <c r="BT766" s="60">
        <f>AF766</f>
        <v>18.4</v>
      </c>
      <c r="BU766" s="60"/>
      <c r="BV766" s="60"/>
      <c r="BW766" s="60"/>
      <c r="BX766" s="60"/>
      <c r="BY766" s="60"/>
      <c r="BZ766" s="166"/>
      <c r="CA766" s="60"/>
      <c r="CB766" s="60"/>
      <c r="CC766" s="60"/>
      <c r="CD766" s="166"/>
      <c r="CE766" s="166"/>
      <c r="CF766" s="60"/>
      <c r="CG766" s="166"/>
      <c r="CH766" s="69"/>
      <c r="CI766" s="69"/>
      <c r="CJ766" s="69"/>
      <c r="CK766" s="248"/>
      <c r="CL766" s="79" t="b">
        <f t="shared" si="107"/>
        <v>1</v>
      </c>
    </row>
    <row r="767" spans="1:90" s="237" customFormat="1" ht="12" customHeight="1">
      <c r="A767" s="289" t="s">
        <v>334</v>
      </c>
      <c r="B767" s="286" t="s">
        <v>332</v>
      </c>
      <c r="C767" s="262">
        <v>2</v>
      </c>
      <c r="D767" s="223" t="s">
        <v>294</v>
      </c>
      <c r="E767" s="353" t="s">
        <v>283</v>
      </c>
      <c r="F767" s="166">
        <v>22</v>
      </c>
      <c r="G767" s="166" t="s">
        <v>47</v>
      </c>
      <c r="H767" s="74"/>
      <c r="I767" s="67"/>
      <c r="J767" s="67">
        <v>24</v>
      </c>
      <c r="K767" s="67">
        <v>24</v>
      </c>
      <c r="L767" s="67"/>
      <c r="M767" s="67"/>
      <c r="N767" s="67"/>
      <c r="O767" s="67"/>
      <c r="P767" s="67"/>
      <c r="Q767" s="61"/>
      <c r="R767" s="67"/>
      <c r="S767" s="67"/>
      <c r="T767" s="67"/>
      <c r="U767" s="67"/>
      <c r="V767" s="67"/>
      <c r="W767" s="67"/>
      <c r="X767" s="67"/>
      <c r="Y767" s="61">
        <v>2.4</v>
      </c>
      <c r="Z767" s="67"/>
      <c r="AA767" s="67"/>
      <c r="AB767" s="67"/>
      <c r="AC767" s="67"/>
      <c r="AD767" s="67"/>
      <c r="AE767" s="134"/>
      <c r="AF767" s="128">
        <f>SUM(I767,K767,M767:AE767)</f>
        <v>26.4</v>
      </c>
      <c r="AG767" s="172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0"/>
      <c r="BN767" s="126"/>
      <c r="BO767" s="126"/>
      <c r="BP767" s="60"/>
      <c r="BQ767" s="60"/>
      <c r="BR767" s="60"/>
      <c r="BS767" s="60"/>
      <c r="BT767" s="60">
        <f>AF767</f>
        <v>26.4</v>
      </c>
      <c r="BU767" s="60"/>
      <c r="BV767" s="60"/>
      <c r="BW767" s="60"/>
      <c r="BX767" s="60"/>
      <c r="BY767" s="60"/>
      <c r="BZ767" s="166"/>
      <c r="CA767" s="60"/>
      <c r="CB767" s="60"/>
      <c r="CC767" s="60"/>
      <c r="CD767" s="166"/>
      <c r="CE767" s="166"/>
      <c r="CF767" s="60"/>
      <c r="CG767" s="166"/>
      <c r="CH767" s="69"/>
      <c r="CI767" s="69"/>
      <c r="CJ767" s="69"/>
      <c r="CK767" s="248"/>
      <c r="CL767" s="79" t="b">
        <f t="shared" si="107"/>
        <v>1</v>
      </c>
    </row>
    <row r="768" spans="1:90" s="237" customFormat="1" ht="12" customHeight="1">
      <c r="A768" s="289" t="s">
        <v>334</v>
      </c>
      <c r="B768" s="286" t="s">
        <v>332</v>
      </c>
      <c r="C768" s="263">
        <v>3</v>
      </c>
      <c r="D768" s="223" t="s">
        <v>295</v>
      </c>
      <c r="E768" s="353" t="s">
        <v>283</v>
      </c>
      <c r="F768" s="166">
        <v>22</v>
      </c>
      <c r="G768" s="166" t="s">
        <v>47</v>
      </c>
      <c r="H768" s="74"/>
      <c r="I768" s="106"/>
      <c r="J768" s="106">
        <v>8</v>
      </c>
      <c r="K768" s="67">
        <v>8</v>
      </c>
      <c r="L768" s="67"/>
      <c r="M768" s="67"/>
      <c r="N768" s="67"/>
      <c r="O768" s="67"/>
      <c r="P768" s="67"/>
      <c r="Q768" s="61"/>
      <c r="R768" s="67"/>
      <c r="S768" s="67"/>
      <c r="T768" s="67"/>
      <c r="U768" s="67"/>
      <c r="V768" s="67"/>
      <c r="W768" s="67"/>
      <c r="X768" s="67"/>
      <c r="Y768" s="61">
        <v>2.4</v>
      </c>
      <c r="Z768" s="67"/>
      <c r="AA768" s="67"/>
      <c r="AB768" s="67"/>
      <c r="AC768" s="67"/>
      <c r="AD768" s="67"/>
      <c r="AE768" s="134"/>
      <c r="AF768" s="128">
        <f>SUM(I768,K768,M768:AE768)</f>
        <v>10.4</v>
      </c>
      <c r="AG768" s="172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>
        <v>10.4</v>
      </c>
      <c r="BK768" s="60"/>
      <c r="BL768" s="60"/>
      <c r="BM768" s="60"/>
      <c r="BN768" s="126"/>
      <c r="BO768" s="126"/>
      <c r="BP768" s="60"/>
      <c r="BQ768" s="60"/>
      <c r="BR768" s="60"/>
      <c r="BS768" s="60"/>
      <c r="BT768" s="60"/>
      <c r="BU768" s="60"/>
      <c r="BV768" s="60"/>
      <c r="BW768" s="60"/>
      <c r="BX768" s="60"/>
      <c r="BY768" s="60"/>
      <c r="BZ768" s="399"/>
      <c r="CA768" s="60"/>
      <c r="CB768" s="60"/>
      <c r="CC768" s="60"/>
      <c r="CD768" s="399"/>
      <c r="CE768" s="399"/>
      <c r="CF768" s="399"/>
      <c r="CG768" s="399"/>
      <c r="CH768" s="146"/>
      <c r="CI768" s="146"/>
      <c r="CJ768" s="146"/>
      <c r="CK768" s="249"/>
      <c r="CL768" s="79" t="b">
        <f t="shared" si="107"/>
        <v>1</v>
      </c>
    </row>
    <row r="769" spans="1:90" s="237" customFormat="1" ht="12" customHeight="1">
      <c r="A769" s="289" t="s">
        <v>334</v>
      </c>
      <c r="B769" s="286" t="s">
        <v>332</v>
      </c>
      <c r="C769" s="262">
        <v>4</v>
      </c>
      <c r="D769" s="223" t="s">
        <v>363</v>
      </c>
      <c r="E769" s="328" t="s">
        <v>283</v>
      </c>
      <c r="F769" s="166">
        <v>22</v>
      </c>
      <c r="G769" s="166" t="s">
        <v>47</v>
      </c>
      <c r="H769" s="67"/>
      <c r="I769" s="106"/>
      <c r="J769" s="106">
        <v>8</v>
      </c>
      <c r="K769" s="67">
        <v>8</v>
      </c>
      <c r="L769" s="67"/>
      <c r="M769" s="67"/>
      <c r="N769" s="67"/>
      <c r="O769" s="67"/>
      <c r="P769" s="67"/>
      <c r="Q769" s="61"/>
      <c r="R769" s="67"/>
      <c r="S769" s="67"/>
      <c r="T769" s="67"/>
      <c r="U769" s="67"/>
      <c r="V769" s="67"/>
      <c r="W769" s="67"/>
      <c r="X769" s="67"/>
      <c r="Y769" s="61">
        <v>2.4</v>
      </c>
      <c r="Z769" s="67"/>
      <c r="AA769" s="67"/>
      <c r="AB769" s="67"/>
      <c r="AC769" s="67"/>
      <c r="AD769" s="67"/>
      <c r="AE769" s="134"/>
      <c r="AF769" s="128">
        <f>SUM(I769,K769,M769:AE769)</f>
        <v>10.4</v>
      </c>
      <c r="AG769" s="172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>
        <f>AF769</f>
        <v>10.4</v>
      </c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0"/>
      <c r="BN769" s="126"/>
      <c r="BO769" s="126"/>
      <c r="BP769" s="60"/>
      <c r="BQ769" s="60"/>
      <c r="BR769" s="60"/>
      <c r="BS769" s="60"/>
      <c r="BT769" s="60"/>
      <c r="BU769" s="60"/>
      <c r="BV769" s="60"/>
      <c r="BW769" s="60"/>
      <c r="BX769" s="60"/>
      <c r="BY769" s="60"/>
      <c r="BZ769" s="166"/>
      <c r="CA769" s="60"/>
      <c r="CB769" s="60"/>
      <c r="CC769" s="60"/>
      <c r="CD769" s="166"/>
      <c r="CE769" s="166"/>
      <c r="CF769" s="166"/>
      <c r="CG769" s="166"/>
      <c r="CH769" s="69"/>
      <c r="CI769" s="69"/>
      <c r="CJ769" s="69"/>
      <c r="CK769" s="248"/>
      <c r="CL769" s="79" t="b">
        <f t="shared" si="107"/>
        <v>1</v>
      </c>
    </row>
    <row r="770" spans="1:90" s="237" customFormat="1" ht="12" customHeight="1" thickBot="1">
      <c r="A770" s="290" t="s">
        <v>334</v>
      </c>
      <c r="B770" s="287" t="s">
        <v>332</v>
      </c>
      <c r="C770" s="373">
        <v>5</v>
      </c>
      <c r="D770" s="266" t="s">
        <v>296</v>
      </c>
      <c r="E770" s="329" t="s">
        <v>283</v>
      </c>
      <c r="F770" s="190">
        <v>22</v>
      </c>
      <c r="G770" s="190" t="s">
        <v>47</v>
      </c>
      <c r="H770" s="191"/>
      <c r="I770" s="250"/>
      <c r="J770" s="250">
        <v>16</v>
      </c>
      <c r="K770" s="191">
        <v>16</v>
      </c>
      <c r="L770" s="191"/>
      <c r="M770" s="191"/>
      <c r="N770" s="191"/>
      <c r="O770" s="191"/>
      <c r="P770" s="191"/>
      <c r="Q770" s="192"/>
      <c r="R770" s="191"/>
      <c r="S770" s="191"/>
      <c r="T770" s="191"/>
      <c r="U770" s="191"/>
      <c r="V770" s="191"/>
      <c r="W770" s="191"/>
      <c r="X770" s="191"/>
      <c r="Y770" s="192">
        <v>2.4</v>
      </c>
      <c r="Z770" s="191"/>
      <c r="AA770" s="191"/>
      <c r="AB770" s="191"/>
      <c r="AC770" s="191"/>
      <c r="AD770" s="191"/>
      <c r="AE770" s="244"/>
      <c r="AF770" s="195">
        <f>SUM(I770,K770,M770:AE770)</f>
        <v>18.4</v>
      </c>
      <c r="AG770" s="251"/>
      <c r="AH770" s="196"/>
      <c r="AI770" s="196"/>
      <c r="AJ770" s="196"/>
      <c r="AK770" s="196"/>
      <c r="AL770" s="196"/>
      <c r="AM770" s="196"/>
      <c r="AN770" s="196"/>
      <c r="AO770" s="196"/>
      <c r="AP770" s="196"/>
      <c r="AQ770" s="196"/>
      <c r="AR770" s="196"/>
      <c r="AS770" s="196"/>
      <c r="AT770" s="196"/>
      <c r="AU770" s="196"/>
      <c r="AV770" s="196"/>
      <c r="AW770" s="196"/>
      <c r="AX770" s="196"/>
      <c r="AY770" s="196"/>
      <c r="AZ770" s="196"/>
      <c r="BA770" s="196"/>
      <c r="BB770" s="196"/>
      <c r="BC770" s="196"/>
      <c r="BD770" s="196"/>
      <c r="BE770" s="196"/>
      <c r="BF770" s="196"/>
      <c r="BG770" s="196"/>
      <c r="BH770" s="196"/>
      <c r="BI770" s="196"/>
      <c r="BJ770" s="196"/>
      <c r="BK770" s="196"/>
      <c r="BL770" s="196"/>
      <c r="BM770" s="196"/>
      <c r="BN770" s="197"/>
      <c r="BO770" s="197"/>
      <c r="BP770" s="196"/>
      <c r="BQ770" s="196"/>
      <c r="BR770" s="196">
        <f>AF770</f>
        <v>18.4</v>
      </c>
      <c r="BS770" s="196"/>
      <c r="BT770" s="196"/>
      <c r="BU770" s="196"/>
      <c r="BV770" s="196"/>
      <c r="BW770" s="196"/>
      <c r="BX770" s="196"/>
      <c r="BY770" s="196"/>
      <c r="BZ770" s="190"/>
      <c r="CA770" s="196"/>
      <c r="CB770" s="196"/>
      <c r="CC770" s="196"/>
      <c r="CD770" s="190"/>
      <c r="CE770" s="190"/>
      <c r="CF770" s="190"/>
      <c r="CG770" s="190"/>
      <c r="CH770" s="252"/>
      <c r="CI770" s="252"/>
      <c r="CJ770" s="252"/>
      <c r="CK770" s="253"/>
      <c r="CL770" s="79" t="b">
        <f t="shared" si="107"/>
        <v>1</v>
      </c>
    </row>
    <row r="771" spans="1:90" s="238" customFormat="1" ht="10.5" customHeight="1">
      <c r="A771" s="289" t="s">
        <v>334</v>
      </c>
      <c r="B771" s="286" t="s">
        <v>332</v>
      </c>
      <c r="C771" s="236"/>
      <c r="D771" s="221"/>
      <c r="E771" s="221" t="str">
        <f>E772</f>
        <v>РНГМзк-3-22</v>
      </c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39"/>
      <c r="AF771" s="145"/>
      <c r="AG771" s="143"/>
      <c r="AH771" s="118"/>
      <c r="AI771" s="118"/>
      <c r="AJ771" s="118"/>
      <c r="AK771" s="118"/>
      <c r="AL771" s="118"/>
      <c r="AM771" s="118"/>
      <c r="AN771" s="118"/>
      <c r="AO771" s="118"/>
      <c r="AP771" s="118"/>
      <c r="AQ771" s="118"/>
      <c r="AR771" s="118"/>
      <c r="AS771" s="118"/>
      <c r="AT771" s="118"/>
      <c r="AU771" s="118"/>
      <c r="AV771" s="118"/>
      <c r="AW771" s="118"/>
      <c r="AX771" s="118"/>
      <c r="AY771" s="118"/>
      <c r="AZ771" s="118"/>
      <c r="BA771" s="143"/>
      <c r="BB771" s="143"/>
      <c r="BC771" s="143"/>
      <c r="BD771" s="143"/>
      <c r="BE771" s="118"/>
      <c r="BF771" s="118"/>
      <c r="BG771" s="118"/>
      <c r="BH771" s="118"/>
      <c r="BI771" s="118"/>
      <c r="BJ771" s="118"/>
      <c r="BK771" s="118"/>
      <c r="BL771" s="118"/>
      <c r="BM771" s="118"/>
      <c r="BN771" s="118"/>
      <c r="BO771" s="118"/>
      <c r="BP771" s="118"/>
      <c r="BQ771" s="118"/>
      <c r="BR771" s="118"/>
      <c r="BS771" s="118"/>
      <c r="BT771" s="118"/>
      <c r="BU771" s="118"/>
      <c r="BV771" s="118"/>
      <c r="BW771" s="118"/>
      <c r="BX771" s="118"/>
      <c r="BY771" s="118"/>
      <c r="BZ771" s="118"/>
      <c r="CA771" s="118"/>
      <c r="CB771" s="118"/>
      <c r="CC771" s="118"/>
      <c r="CD771" s="118"/>
      <c r="CE771" s="118"/>
      <c r="CF771" s="118"/>
      <c r="CG771" s="118"/>
      <c r="CH771" s="118"/>
      <c r="CI771" s="118"/>
      <c r="CJ771" s="118"/>
      <c r="CK771" s="241"/>
      <c r="CL771" s="79" t="b">
        <f t="shared" si="107"/>
        <v>1</v>
      </c>
    </row>
    <row r="772" spans="1:90" s="237" customFormat="1" ht="12" customHeight="1">
      <c r="A772" s="289" t="s">
        <v>334</v>
      </c>
      <c r="B772" s="286" t="s">
        <v>332</v>
      </c>
      <c r="C772" s="184">
        <v>1</v>
      </c>
      <c r="D772" s="222" t="s">
        <v>85</v>
      </c>
      <c r="E772" s="331" t="s">
        <v>306</v>
      </c>
      <c r="F772" s="90">
        <v>25</v>
      </c>
      <c r="G772" s="90" t="s">
        <v>55</v>
      </c>
      <c r="H772" s="90"/>
      <c r="I772" s="90"/>
      <c r="J772" s="90">
        <v>8</v>
      </c>
      <c r="K772" s="90">
        <v>8</v>
      </c>
      <c r="L772" s="90"/>
      <c r="M772" s="90"/>
      <c r="N772" s="95"/>
      <c r="O772" s="91"/>
      <c r="P772" s="92"/>
      <c r="Q772" s="91"/>
      <c r="R772" s="91"/>
      <c r="S772" s="91"/>
      <c r="T772" s="91"/>
      <c r="U772" s="91"/>
      <c r="V772" s="91"/>
      <c r="W772" s="91"/>
      <c r="X772" s="91"/>
      <c r="Y772" s="91">
        <f aca="true" t="shared" si="113" ref="Y772:Y813">F772*0.3</f>
        <v>7.5</v>
      </c>
      <c r="Z772" s="91"/>
      <c r="AA772" s="91"/>
      <c r="AB772" s="91"/>
      <c r="AC772" s="91"/>
      <c r="AD772" s="91"/>
      <c r="AE772" s="133"/>
      <c r="AF772" s="271">
        <f aca="true" t="shared" si="114" ref="AF772:AF779">I772+K772+M772+O772+P772+Q772+R772+S772+T772+U772+V772+W772+X772+Y772+Z772+AA772+AB772+AC772+AD772+AE772</f>
        <v>15.5</v>
      </c>
      <c r="AG772" s="135"/>
      <c r="AH772" s="83"/>
      <c r="AI772" s="83"/>
      <c r="AJ772" s="83"/>
      <c r="AK772" s="60">
        <f>AF772</f>
        <v>15.5</v>
      </c>
      <c r="AL772" s="156"/>
      <c r="AM772" s="156"/>
      <c r="AN772" s="83"/>
      <c r="AO772" s="83"/>
      <c r="AP772" s="83"/>
      <c r="AQ772" s="83"/>
      <c r="AR772" s="83"/>
      <c r="AS772" s="83"/>
      <c r="AT772" s="83"/>
      <c r="AU772" s="83"/>
      <c r="AV772" s="83"/>
      <c r="AW772" s="83"/>
      <c r="AX772" s="83"/>
      <c r="AY772" s="83"/>
      <c r="AZ772" s="83"/>
      <c r="BA772" s="83"/>
      <c r="BB772" s="83"/>
      <c r="BC772" s="83"/>
      <c r="BD772" s="83"/>
      <c r="BE772" s="83"/>
      <c r="BF772" s="109"/>
      <c r="BG772" s="83"/>
      <c r="BH772" s="109"/>
      <c r="BI772" s="83"/>
      <c r="BJ772" s="83"/>
      <c r="BK772" s="83"/>
      <c r="BL772" s="83"/>
      <c r="BM772" s="83"/>
      <c r="BN772" s="83"/>
      <c r="BO772" s="83"/>
      <c r="BP772" s="83"/>
      <c r="BQ772" s="83"/>
      <c r="BR772" s="83"/>
      <c r="BS772" s="83"/>
      <c r="BT772" s="83"/>
      <c r="BU772" s="83"/>
      <c r="BV772" s="83"/>
      <c r="BW772" s="83"/>
      <c r="BX772" s="83"/>
      <c r="BY772" s="83"/>
      <c r="BZ772" s="83"/>
      <c r="CA772" s="90"/>
      <c r="CB772" s="83"/>
      <c r="CC772" s="83"/>
      <c r="CD772" s="83"/>
      <c r="CE772" s="83"/>
      <c r="CF772" s="109"/>
      <c r="CG772" s="109"/>
      <c r="CH772" s="83"/>
      <c r="CI772" s="83"/>
      <c r="CJ772" s="83"/>
      <c r="CK772" s="205"/>
      <c r="CL772" s="79" t="b">
        <f t="shared" si="107"/>
        <v>1</v>
      </c>
    </row>
    <row r="773" spans="1:90" s="237" customFormat="1" ht="12" customHeight="1">
      <c r="A773" s="289" t="s">
        <v>334</v>
      </c>
      <c r="B773" s="286" t="s">
        <v>332</v>
      </c>
      <c r="C773" s="184">
        <v>2</v>
      </c>
      <c r="D773" s="223" t="s">
        <v>127</v>
      </c>
      <c r="E773" s="331" t="s">
        <v>306</v>
      </c>
      <c r="F773" s="90">
        <v>25</v>
      </c>
      <c r="G773" s="90" t="s">
        <v>55</v>
      </c>
      <c r="H773" s="90"/>
      <c r="I773" s="90"/>
      <c r="J773" s="90">
        <v>8</v>
      </c>
      <c r="K773" s="90">
        <v>8</v>
      </c>
      <c r="L773" s="90"/>
      <c r="M773" s="90"/>
      <c r="N773" s="95"/>
      <c r="O773" s="91"/>
      <c r="P773" s="92"/>
      <c r="Q773" s="91"/>
      <c r="R773" s="91"/>
      <c r="S773" s="91"/>
      <c r="T773" s="91"/>
      <c r="U773" s="91"/>
      <c r="V773" s="91"/>
      <c r="W773" s="91"/>
      <c r="X773" s="91"/>
      <c r="Y773" s="91">
        <f t="shared" si="113"/>
        <v>7.5</v>
      </c>
      <c r="Z773" s="91"/>
      <c r="AA773" s="91"/>
      <c r="AB773" s="91"/>
      <c r="AC773" s="91"/>
      <c r="AD773" s="91"/>
      <c r="AE773" s="133"/>
      <c r="AF773" s="271">
        <f t="shared" si="114"/>
        <v>15.5</v>
      </c>
      <c r="AG773" s="135"/>
      <c r="AH773" s="83"/>
      <c r="AI773" s="83"/>
      <c r="AJ773" s="83"/>
      <c r="AK773" s="83"/>
      <c r="AL773" s="156"/>
      <c r="AM773" s="156"/>
      <c r="AN773" s="83"/>
      <c r="AO773" s="83"/>
      <c r="AP773" s="83"/>
      <c r="AQ773" s="83"/>
      <c r="AR773" s="83"/>
      <c r="AS773" s="83"/>
      <c r="AT773" s="83"/>
      <c r="AU773" s="83"/>
      <c r="AV773" s="83"/>
      <c r="AW773" s="83"/>
      <c r="AX773" s="83"/>
      <c r="AY773" s="83"/>
      <c r="AZ773" s="83"/>
      <c r="BA773" s="83"/>
      <c r="BB773" s="83"/>
      <c r="BC773" s="83"/>
      <c r="BD773" s="83"/>
      <c r="BE773" s="83"/>
      <c r="BF773" s="109"/>
      <c r="BG773" s="83"/>
      <c r="BH773" s="109"/>
      <c r="BI773" s="83"/>
      <c r="BJ773" s="83"/>
      <c r="BK773" s="83"/>
      <c r="BL773" s="83"/>
      <c r="BM773" s="83"/>
      <c r="BN773" s="83"/>
      <c r="BO773" s="83"/>
      <c r="BP773" s="83"/>
      <c r="BQ773" s="83"/>
      <c r="BR773" s="83"/>
      <c r="BS773" s="83"/>
      <c r="BT773" s="83"/>
      <c r="BU773" s="83"/>
      <c r="BV773" s="83"/>
      <c r="BW773" s="60">
        <f>AF773</f>
        <v>15.5</v>
      </c>
      <c r="BX773" s="83"/>
      <c r="BY773" s="83"/>
      <c r="BZ773" s="83"/>
      <c r="CA773" s="90"/>
      <c r="CB773" s="83"/>
      <c r="CC773" s="83"/>
      <c r="CD773" s="83"/>
      <c r="CE773" s="83"/>
      <c r="CF773" s="109"/>
      <c r="CG773" s="109"/>
      <c r="CH773" s="83"/>
      <c r="CI773" s="83"/>
      <c r="CJ773" s="83"/>
      <c r="CK773" s="205"/>
      <c r="CL773" s="79" t="b">
        <f t="shared" si="107"/>
        <v>1</v>
      </c>
    </row>
    <row r="774" spans="1:90" s="237" customFormat="1" ht="12" customHeight="1">
      <c r="A774" s="289" t="s">
        <v>334</v>
      </c>
      <c r="B774" s="286" t="s">
        <v>332</v>
      </c>
      <c r="C774" s="184">
        <v>3</v>
      </c>
      <c r="D774" s="223" t="s">
        <v>70</v>
      </c>
      <c r="E774" s="331" t="s">
        <v>306</v>
      </c>
      <c r="F774" s="90">
        <v>25</v>
      </c>
      <c r="G774" s="90" t="s">
        <v>55</v>
      </c>
      <c r="H774" s="90"/>
      <c r="I774" s="90"/>
      <c r="J774" s="90">
        <v>8</v>
      </c>
      <c r="K774" s="90">
        <v>8</v>
      </c>
      <c r="L774" s="90"/>
      <c r="M774" s="90"/>
      <c r="N774" s="95"/>
      <c r="O774" s="91"/>
      <c r="P774" s="92"/>
      <c r="Q774" s="91"/>
      <c r="R774" s="91"/>
      <c r="S774" s="91"/>
      <c r="T774" s="91"/>
      <c r="U774" s="91"/>
      <c r="V774" s="91"/>
      <c r="W774" s="91"/>
      <c r="X774" s="91"/>
      <c r="Y774" s="91">
        <f t="shared" si="113"/>
        <v>7.5</v>
      </c>
      <c r="Z774" s="91"/>
      <c r="AA774" s="91"/>
      <c r="AB774" s="91"/>
      <c r="AC774" s="91"/>
      <c r="AD774" s="91"/>
      <c r="AE774" s="133"/>
      <c r="AF774" s="271">
        <f t="shared" si="114"/>
        <v>15.5</v>
      </c>
      <c r="AG774" s="135"/>
      <c r="AH774" s="83"/>
      <c r="AI774" s="83"/>
      <c r="AJ774" s="83"/>
      <c r="AK774" s="83"/>
      <c r="AL774" s="156"/>
      <c r="AM774" s="156"/>
      <c r="AN774" s="83"/>
      <c r="AO774" s="83"/>
      <c r="AP774" s="83"/>
      <c r="AQ774" s="83"/>
      <c r="AR774" s="83"/>
      <c r="AS774" s="83"/>
      <c r="AT774" s="83"/>
      <c r="AU774" s="83"/>
      <c r="AV774" s="83"/>
      <c r="AW774" s="60">
        <f>AF774</f>
        <v>15.5</v>
      </c>
      <c r="AX774" s="83"/>
      <c r="AY774" s="83"/>
      <c r="AZ774" s="83"/>
      <c r="BA774" s="83"/>
      <c r="BB774" s="83"/>
      <c r="BC774" s="83"/>
      <c r="BD774" s="83"/>
      <c r="BE774" s="83"/>
      <c r="BF774" s="109"/>
      <c r="BG774" s="83"/>
      <c r="BH774" s="109"/>
      <c r="BI774" s="83"/>
      <c r="BJ774" s="83"/>
      <c r="BK774" s="83"/>
      <c r="BL774" s="83"/>
      <c r="BM774" s="83"/>
      <c r="BN774" s="83"/>
      <c r="BO774" s="83"/>
      <c r="BP774" s="83"/>
      <c r="BQ774" s="83"/>
      <c r="BR774" s="83"/>
      <c r="BS774" s="83"/>
      <c r="BT774" s="83"/>
      <c r="BU774" s="83"/>
      <c r="BV774" s="83"/>
      <c r="BW774" s="83"/>
      <c r="BX774" s="83"/>
      <c r="BY774" s="83"/>
      <c r="BZ774" s="83"/>
      <c r="CA774" s="90"/>
      <c r="CB774" s="83"/>
      <c r="CC774" s="83"/>
      <c r="CD774" s="83"/>
      <c r="CE774" s="83"/>
      <c r="CF774" s="109"/>
      <c r="CG774" s="109"/>
      <c r="CH774" s="83"/>
      <c r="CI774" s="83"/>
      <c r="CJ774" s="83"/>
      <c r="CK774" s="205"/>
      <c r="CL774" s="79" t="b">
        <f t="shared" si="107"/>
        <v>1</v>
      </c>
    </row>
    <row r="775" spans="1:90" s="237" customFormat="1" ht="12" customHeight="1">
      <c r="A775" s="289" t="s">
        <v>334</v>
      </c>
      <c r="B775" s="286" t="s">
        <v>332</v>
      </c>
      <c r="C775" s="184">
        <v>4</v>
      </c>
      <c r="D775" s="222" t="s">
        <v>132</v>
      </c>
      <c r="E775" s="331" t="s">
        <v>306</v>
      </c>
      <c r="F775" s="90">
        <v>25</v>
      </c>
      <c r="G775" s="90" t="s">
        <v>55</v>
      </c>
      <c r="H775" s="90"/>
      <c r="I775" s="90"/>
      <c r="J775" s="90">
        <v>8</v>
      </c>
      <c r="K775" s="90">
        <v>8</v>
      </c>
      <c r="L775" s="90"/>
      <c r="M775" s="90"/>
      <c r="N775" s="95"/>
      <c r="O775" s="91"/>
      <c r="P775" s="92"/>
      <c r="Q775" s="91"/>
      <c r="R775" s="91"/>
      <c r="S775" s="91"/>
      <c r="T775" s="91"/>
      <c r="U775" s="91"/>
      <c r="V775" s="91"/>
      <c r="W775" s="91"/>
      <c r="X775" s="91"/>
      <c r="Y775" s="91">
        <f t="shared" si="113"/>
        <v>7.5</v>
      </c>
      <c r="Z775" s="91"/>
      <c r="AA775" s="91"/>
      <c r="AB775" s="91"/>
      <c r="AC775" s="91"/>
      <c r="AD775" s="91"/>
      <c r="AE775" s="133"/>
      <c r="AF775" s="271">
        <f t="shared" si="114"/>
        <v>15.5</v>
      </c>
      <c r="AG775" s="135"/>
      <c r="AH775" s="83"/>
      <c r="AI775" s="83"/>
      <c r="AJ775" s="83"/>
      <c r="AK775" s="83"/>
      <c r="AL775" s="156"/>
      <c r="AM775" s="156"/>
      <c r="AN775" s="60"/>
      <c r="AO775" s="83"/>
      <c r="AP775" s="83"/>
      <c r="AQ775" s="83"/>
      <c r="AR775" s="83"/>
      <c r="AS775" s="83"/>
      <c r="AT775" s="83"/>
      <c r="AU775" s="83"/>
      <c r="AV775" s="83"/>
      <c r="AW775" s="83"/>
      <c r="AX775" s="83"/>
      <c r="AY775" s="83"/>
      <c r="AZ775" s="83"/>
      <c r="BA775" s="83"/>
      <c r="BB775" s="83"/>
      <c r="BC775" s="83"/>
      <c r="BD775" s="83"/>
      <c r="BE775" s="83"/>
      <c r="BF775" s="109"/>
      <c r="BG775" s="83"/>
      <c r="BH775" s="109"/>
      <c r="BI775" s="83"/>
      <c r="BJ775" s="83"/>
      <c r="BK775" s="83"/>
      <c r="BL775" s="83"/>
      <c r="BM775" s="83"/>
      <c r="BN775" s="83"/>
      <c r="BO775" s="83"/>
      <c r="BP775" s="83"/>
      <c r="BQ775" s="83"/>
      <c r="BR775" s="83"/>
      <c r="BS775" s="83"/>
      <c r="BT775" s="83"/>
      <c r="BU775" s="83"/>
      <c r="BV775" s="83"/>
      <c r="BW775" s="83">
        <f>AF775</f>
        <v>15.5</v>
      </c>
      <c r="BX775" s="83"/>
      <c r="BY775" s="83"/>
      <c r="BZ775" s="83"/>
      <c r="CA775" s="90"/>
      <c r="CB775" s="83"/>
      <c r="CC775" s="83"/>
      <c r="CD775" s="83"/>
      <c r="CE775" s="83"/>
      <c r="CF775" s="109"/>
      <c r="CG775" s="109"/>
      <c r="CH775" s="83"/>
      <c r="CI775" s="83"/>
      <c r="CJ775" s="83"/>
      <c r="CK775" s="205"/>
      <c r="CL775" s="79" t="b">
        <f t="shared" si="107"/>
        <v>1</v>
      </c>
    </row>
    <row r="776" spans="1:90" s="237" customFormat="1" ht="12" customHeight="1">
      <c r="A776" s="289" t="s">
        <v>334</v>
      </c>
      <c r="B776" s="286" t="s">
        <v>332</v>
      </c>
      <c r="C776" s="184">
        <v>5</v>
      </c>
      <c r="D776" s="222" t="s">
        <v>164</v>
      </c>
      <c r="E776" s="331" t="s">
        <v>306</v>
      </c>
      <c r="F776" s="90">
        <v>25</v>
      </c>
      <c r="G776" s="90" t="s">
        <v>55</v>
      </c>
      <c r="H776" s="90"/>
      <c r="I776" s="90"/>
      <c r="J776" s="90">
        <v>12</v>
      </c>
      <c r="K776" s="90">
        <v>12</v>
      </c>
      <c r="L776" s="90"/>
      <c r="M776" s="90"/>
      <c r="N776" s="95"/>
      <c r="O776" s="91"/>
      <c r="P776" s="92"/>
      <c r="Q776" s="91"/>
      <c r="R776" s="91"/>
      <c r="S776" s="91"/>
      <c r="T776" s="91"/>
      <c r="U776" s="91"/>
      <c r="V776" s="91"/>
      <c r="W776" s="91"/>
      <c r="X776" s="91"/>
      <c r="Y776" s="91">
        <f t="shared" si="113"/>
        <v>7.5</v>
      </c>
      <c r="Z776" s="91"/>
      <c r="AA776" s="91"/>
      <c r="AB776" s="91"/>
      <c r="AC776" s="91"/>
      <c r="AD776" s="91"/>
      <c r="AE776" s="133"/>
      <c r="AF776" s="271">
        <f t="shared" si="114"/>
        <v>19.5</v>
      </c>
      <c r="AG776" s="135"/>
      <c r="AH776" s="83"/>
      <c r="AI776" s="83"/>
      <c r="AJ776" s="83"/>
      <c r="AK776" s="83"/>
      <c r="AL776" s="156"/>
      <c r="AM776" s="156"/>
      <c r="AN776" s="83"/>
      <c r="AO776" s="83"/>
      <c r="AP776" s="83"/>
      <c r="AQ776" s="83"/>
      <c r="AR776" s="83"/>
      <c r="AS776" s="83"/>
      <c r="AT776" s="83"/>
      <c r="AU776" s="83"/>
      <c r="AV776" s="83"/>
      <c r="AW776" s="83"/>
      <c r="AX776" s="83"/>
      <c r="AY776" s="83"/>
      <c r="AZ776" s="83"/>
      <c r="BA776" s="83"/>
      <c r="BB776" s="83"/>
      <c r="BC776" s="83"/>
      <c r="BD776" s="83">
        <f>AF776</f>
        <v>19.5</v>
      </c>
      <c r="BE776" s="83"/>
      <c r="BF776" s="109"/>
      <c r="BG776" s="83"/>
      <c r="BH776" s="109"/>
      <c r="BI776" s="83"/>
      <c r="BJ776" s="83"/>
      <c r="BK776" s="83"/>
      <c r="BL776" s="83"/>
      <c r="BM776" s="83"/>
      <c r="BN776" s="83"/>
      <c r="BO776" s="83"/>
      <c r="BP776" s="83"/>
      <c r="BQ776" s="83"/>
      <c r="BR776" s="83"/>
      <c r="BS776" s="83"/>
      <c r="BT776" s="83"/>
      <c r="BU776" s="83"/>
      <c r="BV776" s="83"/>
      <c r="BW776" s="83"/>
      <c r="BX776" s="83"/>
      <c r="BY776" s="83"/>
      <c r="BZ776" s="83"/>
      <c r="CA776" s="90"/>
      <c r="CB776" s="83"/>
      <c r="CC776" s="83"/>
      <c r="CD776" s="83"/>
      <c r="CE776" s="83"/>
      <c r="CF776" s="109"/>
      <c r="CG776" s="109"/>
      <c r="CH776" s="83"/>
      <c r="CI776" s="83"/>
      <c r="CJ776" s="83"/>
      <c r="CK776" s="205"/>
      <c r="CL776" s="79" t="b">
        <f t="shared" si="107"/>
        <v>1</v>
      </c>
    </row>
    <row r="777" spans="1:90" s="237" customFormat="1" ht="12" customHeight="1">
      <c r="A777" s="289" t="s">
        <v>334</v>
      </c>
      <c r="B777" s="286" t="s">
        <v>332</v>
      </c>
      <c r="C777" s="184">
        <v>6</v>
      </c>
      <c r="D777" s="222" t="s">
        <v>254</v>
      </c>
      <c r="E777" s="331" t="s">
        <v>306</v>
      </c>
      <c r="F777" s="90">
        <v>25</v>
      </c>
      <c r="G777" s="90" t="s">
        <v>55</v>
      </c>
      <c r="H777" s="90"/>
      <c r="I777" s="90"/>
      <c r="J777" s="90">
        <v>8</v>
      </c>
      <c r="K777" s="90">
        <v>8</v>
      </c>
      <c r="L777" s="90"/>
      <c r="M777" s="90"/>
      <c r="N777" s="95"/>
      <c r="O777" s="91"/>
      <c r="P777" s="92"/>
      <c r="Q777" s="91"/>
      <c r="R777" s="91"/>
      <c r="S777" s="91"/>
      <c r="T777" s="91"/>
      <c r="U777" s="91"/>
      <c r="V777" s="91"/>
      <c r="W777" s="91"/>
      <c r="X777" s="91"/>
      <c r="Y777" s="91">
        <f t="shared" si="113"/>
        <v>7.5</v>
      </c>
      <c r="Z777" s="91"/>
      <c r="AA777" s="91"/>
      <c r="AB777" s="91"/>
      <c r="AC777" s="91"/>
      <c r="AD777" s="91"/>
      <c r="AE777" s="133"/>
      <c r="AF777" s="271">
        <f t="shared" si="114"/>
        <v>15.5</v>
      </c>
      <c r="AG777" s="135"/>
      <c r="AH777" s="83"/>
      <c r="AI777" s="83"/>
      <c r="AJ777" s="83"/>
      <c r="AK777" s="83"/>
      <c r="AL777" s="156"/>
      <c r="AM777" s="156"/>
      <c r="AN777" s="83"/>
      <c r="AO777" s="83"/>
      <c r="AP777" s="83"/>
      <c r="AQ777" s="83"/>
      <c r="AR777" s="83"/>
      <c r="AS777" s="83"/>
      <c r="AT777" s="83"/>
      <c r="AU777" s="83"/>
      <c r="AV777" s="83"/>
      <c r="AW777" s="83"/>
      <c r="AX777" s="83"/>
      <c r="AY777" s="83"/>
      <c r="AZ777" s="83"/>
      <c r="BA777" s="83"/>
      <c r="BB777" s="83"/>
      <c r="BC777" s="83"/>
      <c r="BD777" s="83"/>
      <c r="BE777" s="83"/>
      <c r="BF777" s="109"/>
      <c r="BG777" s="83"/>
      <c r="BH777" s="109"/>
      <c r="BI777" s="83"/>
      <c r="BJ777" s="83"/>
      <c r="BK777" s="83"/>
      <c r="BL777" s="83"/>
      <c r="BM777" s="60">
        <f>AF777</f>
        <v>15.5</v>
      </c>
      <c r="BN777" s="83"/>
      <c r="BO777" s="83"/>
      <c r="BP777" s="83"/>
      <c r="BQ777" s="83"/>
      <c r="BR777" s="83"/>
      <c r="BS777" s="83"/>
      <c r="BT777" s="83"/>
      <c r="BU777" s="83"/>
      <c r="BV777" s="83"/>
      <c r="BW777" s="83"/>
      <c r="BX777" s="83"/>
      <c r="BY777" s="83"/>
      <c r="BZ777" s="83"/>
      <c r="CA777" s="90"/>
      <c r="CB777" s="83"/>
      <c r="CC777" s="83"/>
      <c r="CD777" s="83"/>
      <c r="CE777" s="83"/>
      <c r="CF777" s="109"/>
      <c r="CG777" s="109"/>
      <c r="CH777" s="83"/>
      <c r="CI777" s="83"/>
      <c r="CJ777" s="83"/>
      <c r="CK777" s="205"/>
      <c r="CL777" s="79" t="b">
        <f t="shared" si="107"/>
        <v>1</v>
      </c>
    </row>
    <row r="778" spans="1:90" s="237" customFormat="1" ht="12" customHeight="1">
      <c r="A778" s="289" t="s">
        <v>334</v>
      </c>
      <c r="B778" s="286" t="s">
        <v>332</v>
      </c>
      <c r="C778" s="184">
        <v>7</v>
      </c>
      <c r="D778" s="230" t="s">
        <v>319</v>
      </c>
      <c r="E778" s="355" t="s">
        <v>306</v>
      </c>
      <c r="F778" s="90">
        <v>25</v>
      </c>
      <c r="G778" s="90" t="s">
        <v>55</v>
      </c>
      <c r="H778" s="90"/>
      <c r="I778" s="90"/>
      <c r="J778" s="90">
        <v>16</v>
      </c>
      <c r="K778" s="90">
        <v>16</v>
      </c>
      <c r="L778" s="90"/>
      <c r="M778" s="90"/>
      <c r="N778" s="95"/>
      <c r="O778" s="91"/>
      <c r="P778" s="92"/>
      <c r="Q778" s="91"/>
      <c r="R778" s="91"/>
      <c r="S778" s="91"/>
      <c r="T778" s="91"/>
      <c r="U778" s="91"/>
      <c r="V778" s="91"/>
      <c r="W778" s="91"/>
      <c r="X778" s="91"/>
      <c r="Y778" s="91">
        <f t="shared" si="113"/>
        <v>7.5</v>
      </c>
      <c r="Z778" s="91"/>
      <c r="AA778" s="91"/>
      <c r="AB778" s="91"/>
      <c r="AC778" s="91"/>
      <c r="AD778" s="91"/>
      <c r="AE778" s="133"/>
      <c r="AF778" s="271">
        <f t="shared" si="114"/>
        <v>23.5</v>
      </c>
      <c r="AG778" s="135"/>
      <c r="AH778" s="83"/>
      <c r="AI778" s="83"/>
      <c r="AJ778" s="83"/>
      <c r="AK778" s="83"/>
      <c r="AL778" s="156"/>
      <c r="AM778" s="156"/>
      <c r="AN778" s="83"/>
      <c r="AO778" s="83"/>
      <c r="AP778" s="83"/>
      <c r="AQ778" s="83"/>
      <c r="AR778" s="83"/>
      <c r="AS778" s="83"/>
      <c r="AT778" s="83"/>
      <c r="AU778" s="83"/>
      <c r="AV778" s="83"/>
      <c r="AW778" s="83"/>
      <c r="AX778" s="83"/>
      <c r="AY778" s="83"/>
      <c r="AZ778" s="83"/>
      <c r="BA778" s="83"/>
      <c r="BB778" s="83"/>
      <c r="BC778" s="83"/>
      <c r="BD778" s="83"/>
      <c r="BE778" s="83"/>
      <c r="BF778" s="109"/>
      <c r="BG778" s="83"/>
      <c r="BH778" s="109"/>
      <c r="BI778" s="83"/>
      <c r="BJ778" s="83"/>
      <c r="BK778" s="83"/>
      <c r="BL778" s="83"/>
      <c r="BM778" s="83"/>
      <c r="BN778" s="83"/>
      <c r="BO778" s="83"/>
      <c r="BP778" s="83"/>
      <c r="BQ778" s="83"/>
      <c r="BR778" s="83"/>
      <c r="BS778" s="83">
        <f>AF778</f>
        <v>23.5</v>
      </c>
      <c r="BT778" s="83"/>
      <c r="BU778" s="83"/>
      <c r="BV778" s="83"/>
      <c r="BW778" s="83"/>
      <c r="BX778" s="83"/>
      <c r="BY778" s="83"/>
      <c r="BZ778" s="83"/>
      <c r="CA778" s="90"/>
      <c r="CB778" s="83"/>
      <c r="CC778" s="83"/>
      <c r="CD778" s="83"/>
      <c r="CE778" s="83"/>
      <c r="CF778" s="109"/>
      <c r="CG778" s="109"/>
      <c r="CH778" s="83"/>
      <c r="CI778" s="83"/>
      <c r="CJ778" s="83"/>
      <c r="CK778" s="205"/>
      <c r="CL778" s="79" t="b">
        <f t="shared" si="107"/>
        <v>1</v>
      </c>
    </row>
    <row r="779" spans="1:90" s="237" customFormat="1" ht="12" customHeight="1" thickBot="1">
      <c r="A779" s="289" t="s">
        <v>334</v>
      </c>
      <c r="B779" s="286" t="s">
        <v>332</v>
      </c>
      <c r="C779" s="184">
        <v>8</v>
      </c>
      <c r="D779" s="223" t="s">
        <v>133</v>
      </c>
      <c r="E779" s="355" t="s">
        <v>306</v>
      </c>
      <c r="F779" s="90">
        <v>25</v>
      </c>
      <c r="G779" s="90" t="s">
        <v>55</v>
      </c>
      <c r="H779" s="90"/>
      <c r="I779" s="90"/>
      <c r="J779" s="90"/>
      <c r="K779" s="90"/>
      <c r="L779" s="90"/>
      <c r="M779" s="90"/>
      <c r="N779" s="95"/>
      <c r="O779" s="91"/>
      <c r="P779" s="92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2">
        <v>2</v>
      </c>
      <c r="AB779" s="92"/>
      <c r="AC779" s="64">
        <f>ROUND(F779/10*0.5*5,0)</f>
        <v>6</v>
      </c>
      <c r="AD779" s="91"/>
      <c r="AE779" s="133"/>
      <c r="AF779" s="271">
        <f t="shared" si="114"/>
        <v>8</v>
      </c>
      <c r="AG779" s="135"/>
      <c r="AH779" s="83"/>
      <c r="AI779" s="83"/>
      <c r="AJ779" s="83"/>
      <c r="AK779" s="83"/>
      <c r="AL779" s="156"/>
      <c r="AM779" s="156"/>
      <c r="AN779" s="83"/>
      <c r="AO779" s="83"/>
      <c r="AP779" s="83"/>
      <c r="AQ779" s="83"/>
      <c r="AR779" s="83"/>
      <c r="AS779" s="83"/>
      <c r="AT779" s="83"/>
      <c r="AU779" s="83"/>
      <c r="AV779" s="83"/>
      <c r="AW779" s="83"/>
      <c r="AX779" s="83"/>
      <c r="AY779" s="83"/>
      <c r="AZ779" s="83"/>
      <c r="BA779" s="83"/>
      <c r="BB779" s="83"/>
      <c r="BC779" s="83"/>
      <c r="BD779" s="83"/>
      <c r="BE779" s="83"/>
      <c r="BF779" s="109"/>
      <c r="BG779" s="83"/>
      <c r="BH779" s="109"/>
      <c r="BI779" s="83"/>
      <c r="BJ779" s="83"/>
      <c r="BK779" s="83"/>
      <c r="BL779" s="83"/>
      <c r="BM779" s="83"/>
      <c r="BN779" s="83"/>
      <c r="BO779" s="83"/>
      <c r="BP779" s="83"/>
      <c r="BQ779" s="83"/>
      <c r="BR779" s="83"/>
      <c r="BS779" s="83"/>
      <c r="BT779" s="83"/>
      <c r="BU779" s="83"/>
      <c r="BV779" s="83"/>
      <c r="BW779" s="83"/>
      <c r="BX779" s="83"/>
      <c r="BY779" s="83"/>
      <c r="BZ779" s="83"/>
      <c r="CA779" s="90"/>
      <c r="CB779" s="83"/>
      <c r="CC779" s="83"/>
      <c r="CD779" s="83"/>
      <c r="CE779" s="83"/>
      <c r="CF779" s="109"/>
      <c r="CG779" s="71">
        <f>AF779</f>
        <v>8</v>
      </c>
      <c r="CH779" s="83"/>
      <c r="CI779" s="83"/>
      <c r="CJ779" s="83"/>
      <c r="CK779" s="205"/>
      <c r="CL779" s="79" t="b">
        <f t="shared" si="107"/>
        <v>1</v>
      </c>
    </row>
    <row r="780" spans="1:90" s="238" customFormat="1" ht="10.5" customHeight="1">
      <c r="A780" s="289" t="s">
        <v>334</v>
      </c>
      <c r="B780" s="286" t="s">
        <v>332</v>
      </c>
      <c r="C780" s="236"/>
      <c r="D780" s="221"/>
      <c r="E780" s="359" t="str">
        <f>E781</f>
        <v>РНГМзк-213</v>
      </c>
      <c r="F780" s="281"/>
      <c r="G780" s="281"/>
      <c r="H780" s="281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39"/>
      <c r="AF780" s="145"/>
      <c r="AG780" s="143"/>
      <c r="AH780" s="118"/>
      <c r="AI780" s="118"/>
      <c r="AJ780" s="118"/>
      <c r="AK780" s="118"/>
      <c r="AL780" s="118"/>
      <c r="AM780" s="118"/>
      <c r="AN780" s="118"/>
      <c r="AO780" s="118"/>
      <c r="AP780" s="118"/>
      <c r="AQ780" s="118"/>
      <c r="AR780" s="118"/>
      <c r="AS780" s="118"/>
      <c r="AT780" s="118"/>
      <c r="AU780" s="118"/>
      <c r="AV780" s="118"/>
      <c r="AW780" s="118"/>
      <c r="AX780" s="118"/>
      <c r="AY780" s="118"/>
      <c r="AZ780" s="118"/>
      <c r="BA780" s="143"/>
      <c r="BB780" s="143"/>
      <c r="BC780" s="143"/>
      <c r="BD780" s="143"/>
      <c r="BE780" s="118"/>
      <c r="BF780" s="118"/>
      <c r="BG780" s="118"/>
      <c r="BH780" s="118"/>
      <c r="BI780" s="118"/>
      <c r="BJ780" s="118"/>
      <c r="BK780" s="118"/>
      <c r="BL780" s="118"/>
      <c r="BM780" s="118"/>
      <c r="BN780" s="118"/>
      <c r="BO780" s="118"/>
      <c r="BP780" s="118"/>
      <c r="BQ780" s="118"/>
      <c r="BR780" s="118"/>
      <c r="BS780" s="118"/>
      <c r="BT780" s="118"/>
      <c r="BU780" s="118"/>
      <c r="BV780" s="118"/>
      <c r="BW780" s="118"/>
      <c r="BX780" s="118"/>
      <c r="BY780" s="118"/>
      <c r="BZ780" s="118"/>
      <c r="CA780" s="118"/>
      <c r="CB780" s="118"/>
      <c r="CC780" s="118"/>
      <c r="CD780" s="118"/>
      <c r="CE780" s="118"/>
      <c r="CF780" s="118"/>
      <c r="CG780" s="118"/>
      <c r="CH780" s="118"/>
      <c r="CI780" s="118"/>
      <c r="CJ780" s="118"/>
      <c r="CK780" s="241"/>
      <c r="CL780" s="79" t="b">
        <f aca="true" t="shared" si="115" ref="CL780:CL838">SUM(AG780:CK780)=AF780</f>
        <v>1</v>
      </c>
    </row>
    <row r="781" spans="1:90" s="237" customFormat="1" ht="12" customHeight="1">
      <c r="A781" s="289" t="s">
        <v>334</v>
      </c>
      <c r="B781" s="286" t="s">
        <v>332</v>
      </c>
      <c r="C781" s="184">
        <v>1</v>
      </c>
      <c r="D781" s="226" t="s">
        <v>377</v>
      </c>
      <c r="E781" s="355" t="s">
        <v>307</v>
      </c>
      <c r="F781" s="90">
        <v>32</v>
      </c>
      <c r="G781" s="90" t="s">
        <v>47</v>
      </c>
      <c r="H781" s="90"/>
      <c r="I781" s="90"/>
      <c r="J781" s="90">
        <v>12</v>
      </c>
      <c r="K781" s="90">
        <v>12</v>
      </c>
      <c r="L781" s="90"/>
      <c r="M781" s="90"/>
      <c r="N781" s="90"/>
      <c r="O781" s="91"/>
      <c r="P781" s="92"/>
      <c r="Q781" s="91"/>
      <c r="R781" s="91"/>
      <c r="S781" s="91"/>
      <c r="T781" s="91"/>
      <c r="U781" s="91"/>
      <c r="V781" s="91"/>
      <c r="W781" s="91"/>
      <c r="X781" s="91"/>
      <c r="Y781" s="91">
        <f t="shared" si="113"/>
        <v>9.6</v>
      </c>
      <c r="Z781" s="91"/>
      <c r="AA781" s="91"/>
      <c r="AB781" s="91"/>
      <c r="AC781" s="91"/>
      <c r="AD781" s="91"/>
      <c r="AE781" s="133"/>
      <c r="AF781" s="271">
        <f aca="true" t="shared" si="116" ref="AF781:AF787">I781+K781+M781+O781+P781+Q781+R781+S781+T781+U781+V781+W781+X781+Y781+Z781+AA781+AB781+AC781+AD781+AE781</f>
        <v>21.6</v>
      </c>
      <c r="AG781" s="135"/>
      <c r="AH781" s="83"/>
      <c r="AI781" s="83"/>
      <c r="AJ781" s="83"/>
      <c r="AK781" s="83"/>
      <c r="AL781" s="156"/>
      <c r="AM781" s="156"/>
      <c r="AN781" s="83"/>
      <c r="AO781" s="83"/>
      <c r="AP781" s="83"/>
      <c r="AQ781" s="83"/>
      <c r="AR781" s="83"/>
      <c r="AS781" s="83"/>
      <c r="AT781" s="83"/>
      <c r="AU781" s="83"/>
      <c r="AV781" s="83"/>
      <c r="AW781" s="83"/>
      <c r="AX781" s="83"/>
      <c r="AY781" s="83"/>
      <c r="AZ781" s="83"/>
      <c r="BA781" s="83"/>
      <c r="BB781" s="83"/>
      <c r="BC781" s="83"/>
      <c r="BD781" s="83"/>
      <c r="BE781" s="83"/>
      <c r="BF781" s="83"/>
      <c r="BG781" s="83">
        <v>21.6</v>
      </c>
      <c r="BH781" s="83"/>
      <c r="BI781" s="83"/>
      <c r="BJ781" s="83"/>
      <c r="BK781" s="83"/>
      <c r="BL781" s="83"/>
      <c r="BM781" s="83"/>
      <c r="BN781" s="83"/>
      <c r="BO781" s="83"/>
      <c r="BP781" s="83"/>
      <c r="BQ781" s="83"/>
      <c r="BR781" s="83"/>
      <c r="BS781" s="83"/>
      <c r="BT781" s="83"/>
      <c r="BU781" s="83"/>
      <c r="BV781" s="83"/>
      <c r="BW781" s="83"/>
      <c r="BX781" s="83"/>
      <c r="BY781" s="83"/>
      <c r="BZ781" s="83"/>
      <c r="CA781" s="90"/>
      <c r="CB781" s="83"/>
      <c r="CC781" s="83"/>
      <c r="CD781" s="83"/>
      <c r="CE781" s="83"/>
      <c r="CF781" s="83"/>
      <c r="CG781" s="83"/>
      <c r="CH781" s="83"/>
      <c r="CI781" s="83"/>
      <c r="CJ781" s="83"/>
      <c r="CK781" s="205"/>
      <c r="CL781" s="79" t="b">
        <f t="shared" si="115"/>
        <v>1</v>
      </c>
    </row>
    <row r="782" spans="1:90" s="237" customFormat="1" ht="12" customHeight="1">
      <c r="A782" s="289" t="s">
        <v>334</v>
      </c>
      <c r="B782" s="286" t="s">
        <v>332</v>
      </c>
      <c r="C782" s="184">
        <v>2</v>
      </c>
      <c r="D782" s="230" t="s">
        <v>166</v>
      </c>
      <c r="E782" s="355" t="s">
        <v>307</v>
      </c>
      <c r="F782" s="90">
        <v>32</v>
      </c>
      <c r="G782" s="90" t="s">
        <v>47</v>
      </c>
      <c r="H782" s="90"/>
      <c r="I782" s="90"/>
      <c r="J782" s="90">
        <v>12</v>
      </c>
      <c r="K782" s="90">
        <v>12</v>
      </c>
      <c r="L782" s="90"/>
      <c r="M782" s="90"/>
      <c r="N782" s="90"/>
      <c r="O782" s="91"/>
      <c r="P782" s="92"/>
      <c r="Q782" s="91"/>
      <c r="R782" s="91"/>
      <c r="S782" s="91"/>
      <c r="T782" s="91"/>
      <c r="U782" s="91"/>
      <c r="V782" s="91"/>
      <c r="W782" s="91"/>
      <c r="X782" s="91"/>
      <c r="Y782" s="91">
        <f t="shared" si="113"/>
        <v>9.6</v>
      </c>
      <c r="Z782" s="91"/>
      <c r="AA782" s="91"/>
      <c r="AB782" s="91"/>
      <c r="AC782" s="91"/>
      <c r="AD782" s="91"/>
      <c r="AE782" s="133"/>
      <c r="AF782" s="271">
        <f t="shared" si="116"/>
        <v>21.6</v>
      </c>
      <c r="AG782" s="135"/>
      <c r="AH782" s="83"/>
      <c r="AI782" s="83"/>
      <c r="AJ782" s="60">
        <f>AF782</f>
        <v>21.6</v>
      </c>
      <c r="AK782" s="83"/>
      <c r="AL782" s="156"/>
      <c r="AM782" s="156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AY782" s="83"/>
      <c r="AZ782" s="83"/>
      <c r="BA782" s="83"/>
      <c r="BB782" s="83"/>
      <c r="BC782" s="83"/>
      <c r="BD782" s="83"/>
      <c r="BE782" s="83"/>
      <c r="BF782" s="83"/>
      <c r="BG782" s="83"/>
      <c r="BH782" s="83"/>
      <c r="BI782" s="83"/>
      <c r="BJ782" s="83"/>
      <c r="BK782" s="83"/>
      <c r="BL782" s="83"/>
      <c r="BM782" s="83"/>
      <c r="BN782" s="83"/>
      <c r="BO782" s="83"/>
      <c r="BP782" s="83"/>
      <c r="BQ782" s="83"/>
      <c r="BR782" s="83"/>
      <c r="BS782" s="83"/>
      <c r="BT782" s="83"/>
      <c r="BU782" s="83"/>
      <c r="BV782" s="83"/>
      <c r="BW782" s="83"/>
      <c r="BX782" s="83"/>
      <c r="BY782" s="83"/>
      <c r="BZ782" s="83"/>
      <c r="CA782" s="90"/>
      <c r="CB782" s="83"/>
      <c r="CC782" s="83"/>
      <c r="CD782" s="83"/>
      <c r="CE782" s="83"/>
      <c r="CF782" s="83"/>
      <c r="CG782" s="83"/>
      <c r="CH782" s="83"/>
      <c r="CI782" s="83"/>
      <c r="CJ782" s="83"/>
      <c r="CK782" s="205"/>
      <c r="CL782" s="79" t="b">
        <f t="shared" si="115"/>
        <v>1</v>
      </c>
    </row>
    <row r="783" spans="1:90" s="237" customFormat="1" ht="12" customHeight="1">
      <c r="A783" s="289" t="s">
        <v>334</v>
      </c>
      <c r="B783" s="286" t="s">
        <v>332</v>
      </c>
      <c r="C783" s="184">
        <v>3</v>
      </c>
      <c r="D783" s="229" t="s">
        <v>168</v>
      </c>
      <c r="E783" s="355" t="s">
        <v>307</v>
      </c>
      <c r="F783" s="90">
        <v>32</v>
      </c>
      <c r="G783" s="90" t="s">
        <v>47</v>
      </c>
      <c r="H783" s="90"/>
      <c r="I783" s="90"/>
      <c r="J783" s="90">
        <v>12</v>
      </c>
      <c r="K783" s="90">
        <v>12</v>
      </c>
      <c r="L783" s="90"/>
      <c r="M783" s="90"/>
      <c r="N783" s="90"/>
      <c r="O783" s="91"/>
      <c r="P783" s="92"/>
      <c r="Q783" s="91"/>
      <c r="R783" s="91"/>
      <c r="S783" s="91"/>
      <c r="T783" s="91"/>
      <c r="U783" s="91"/>
      <c r="V783" s="91"/>
      <c r="W783" s="91"/>
      <c r="X783" s="91"/>
      <c r="Y783" s="91">
        <f t="shared" si="113"/>
        <v>9.6</v>
      </c>
      <c r="Z783" s="91"/>
      <c r="AA783" s="91"/>
      <c r="AB783" s="91"/>
      <c r="AC783" s="91"/>
      <c r="AD783" s="91"/>
      <c r="AE783" s="133"/>
      <c r="AF783" s="271">
        <f t="shared" si="116"/>
        <v>21.6</v>
      </c>
      <c r="AG783" s="135"/>
      <c r="AH783" s="83"/>
      <c r="AI783" s="83"/>
      <c r="AJ783" s="83"/>
      <c r="AK783" s="83"/>
      <c r="AL783" s="156"/>
      <c r="AM783" s="156"/>
      <c r="AN783" s="83"/>
      <c r="AO783" s="83"/>
      <c r="AP783" s="83"/>
      <c r="AQ783" s="83"/>
      <c r="AR783" s="83"/>
      <c r="AS783" s="83"/>
      <c r="AT783" s="83"/>
      <c r="AU783" s="83"/>
      <c r="AV783" s="83"/>
      <c r="AW783" s="83"/>
      <c r="AX783" s="83"/>
      <c r="AY783" s="83"/>
      <c r="AZ783" s="83"/>
      <c r="BA783" s="83"/>
      <c r="BB783" s="60">
        <f>AF783</f>
        <v>21.6</v>
      </c>
      <c r="BC783" s="83"/>
      <c r="BD783" s="83"/>
      <c r="BE783" s="83"/>
      <c r="BF783" s="83"/>
      <c r="BG783" s="83"/>
      <c r="BH783" s="83"/>
      <c r="BI783" s="83"/>
      <c r="BJ783" s="83"/>
      <c r="BK783" s="83"/>
      <c r="BL783" s="83"/>
      <c r="BM783" s="83"/>
      <c r="BN783" s="83"/>
      <c r="BO783" s="83"/>
      <c r="BP783" s="83"/>
      <c r="BQ783" s="83"/>
      <c r="BR783" s="83"/>
      <c r="BS783" s="83"/>
      <c r="BT783" s="83"/>
      <c r="BU783" s="83"/>
      <c r="BV783" s="83"/>
      <c r="BW783" s="83"/>
      <c r="BX783" s="83"/>
      <c r="BY783" s="83"/>
      <c r="BZ783" s="83"/>
      <c r="CA783" s="90"/>
      <c r="CB783" s="83"/>
      <c r="CC783" s="83"/>
      <c r="CD783" s="83"/>
      <c r="CE783" s="83"/>
      <c r="CF783" s="83"/>
      <c r="CG783" s="83"/>
      <c r="CH783" s="83"/>
      <c r="CI783" s="83"/>
      <c r="CJ783" s="83"/>
      <c r="CK783" s="205"/>
      <c r="CL783" s="79" t="b">
        <f t="shared" si="115"/>
        <v>1</v>
      </c>
    </row>
    <row r="784" spans="1:90" s="237" customFormat="1" ht="12" customHeight="1">
      <c r="A784" s="289" t="s">
        <v>334</v>
      </c>
      <c r="B784" s="286" t="s">
        <v>332</v>
      </c>
      <c r="C784" s="184">
        <v>4</v>
      </c>
      <c r="D784" s="229" t="s">
        <v>181</v>
      </c>
      <c r="E784" s="355" t="s">
        <v>307</v>
      </c>
      <c r="F784" s="90">
        <v>32</v>
      </c>
      <c r="G784" s="90" t="s">
        <v>47</v>
      </c>
      <c r="H784" s="90"/>
      <c r="I784" s="90"/>
      <c r="J784" s="90">
        <v>12</v>
      </c>
      <c r="K784" s="90">
        <v>12</v>
      </c>
      <c r="L784" s="90"/>
      <c r="M784" s="90"/>
      <c r="N784" s="90"/>
      <c r="O784" s="91"/>
      <c r="P784" s="92"/>
      <c r="Q784" s="91"/>
      <c r="R784" s="91"/>
      <c r="S784" s="91"/>
      <c r="T784" s="91"/>
      <c r="U784" s="91"/>
      <c r="V784" s="91"/>
      <c r="W784" s="91"/>
      <c r="X784" s="91"/>
      <c r="Y784" s="91">
        <f t="shared" si="113"/>
        <v>9.6</v>
      </c>
      <c r="Z784" s="91"/>
      <c r="AA784" s="91"/>
      <c r="AB784" s="91"/>
      <c r="AC784" s="91"/>
      <c r="AD784" s="91"/>
      <c r="AE784" s="133"/>
      <c r="AF784" s="271">
        <f t="shared" si="116"/>
        <v>21.6</v>
      </c>
      <c r="AG784" s="135"/>
      <c r="AH784" s="83"/>
      <c r="AI784" s="83"/>
      <c r="AJ784" s="83"/>
      <c r="AK784" s="83"/>
      <c r="AL784" s="156"/>
      <c r="AM784" s="156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AY784" s="83"/>
      <c r="AZ784" s="83"/>
      <c r="BA784" s="83"/>
      <c r="BB784" s="60">
        <f>AF784</f>
        <v>21.6</v>
      </c>
      <c r="BC784" s="83"/>
      <c r="BD784" s="83"/>
      <c r="BE784" s="83"/>
      <c r="BF784" s="83"/>
      <c r="BG784" s="83"/>
      <c r="BH784" s="83"/>
      <c r="BI784" s="83"/>
      <c r="BJ784" s="83"/>
      <c r="BK784" s="83"/>
      <c r="BL784" s="83"/>
      <c r="BM784" s="83"/>
      <c r="BN784" s="83"/>
      <c r="BO784" s="83"/>
      <c r="BP784" s="83"/>
      <c r="BQ784" s="83"/>
      <c r="BR784" s="83"/>
      <c r="BS784" s="83"/>
      <c r="BT784" s="83"/>
      <c r="BU784" s="83"/>
      <c r="BV784" s="83"/>
      <c r="BW784" s="83"/>
      <c r="BX784" s="83"/>
      <c r="BY784" s="83"/>
      <c r="BZ784" s="83"/>
      <c r="CA784" s="90"/>
      <c r="CB784" s="83"/>
      <c r="CC784" s="83"/>
      <c r="CD784" s="83"/>
      <c r="CE784" s="83"/>
      <c r="CF784" s="83"/>
      <c r="CG784" s="83"/>
      <c r="CH784" s="83"/>
      <c r="CI784" s="83"/>
      <c r="CJ784" s="83"/>
      <c r="CK784" s="205"/>
      <c r="CL784" s="79" t="b">
        <f t="shared" si="115"/>
        <v>1</v>
      </c>
    </row>
    <row r="785" spans="1:90" s="237" customFormat="1" ht="12" customHeight="1">
      <c r="A785" s="289" t="s">
        <v>334</v>
      </c>
      <c r="B785" s="286" t="s">
        <v>332</v>
      </c>
      <c r="C785" s="184">
        <v>5</v>
      </c>
      <c r="D785" s="230" t="s">
        <v>169</v>
      </c>
      <c r="E785" s="355" t="s">
        <v>307</v>
      </c>
      <c r="F785" s="90">
        <v>32</v>
      </c>
      <c r="G785" s="90" t="s">
        <v>47</v>
      </c>
      <c r="H785" s="90"/>
      <c r="I785" s="90"/>
      <c r="J785" s="90">
        <v>8</v>
      </c>
      <c r="K785" s="90">
        <v>8</v>
      </c>
      <c r="L785" s="90"/>
      <c r="M785" s="90"/>
      <c r="N785" s="90"/>
      <c r="O785" s="91"/>
      <c r="P785" s="92"/>
      <c r="Q785" s="91"/>
      <c r="R785" s="91"/>
      <c r="S785" s="91"/>
      <c r="T785" s="91"/>
      <c r="U785" s="91"/>
      <c r="V785" s="91"/>
      <c r="W785" s="91"/>
      <c r="X785" s="91"/>
      <c r="Y785" s="91">
        <f t="shared" si="113"/>
        <v>9.6</v>
      </c>
      <c r="Z785" s="91"/>
      <c r="AA785" s="91"/>
      <c r="AB785" s="91"/>
      <c r="AC785" s="91"/>
      <c r="AD785" s="91"/>
      <c r="AE785" s="133"/>
      <c r="AF785" s="271">
        <f t="shared" si="116"/>
        <v>17.6</v>
      </c>
      <c r="AG785" s="135"/>
      <c r="AH785" s="83"/>
      <c r="AI785" s="83"/>
      <c r="AJ785" s="83"/>
      <c r="AK785" s="83"/>
      <c r="AL785" s="156"/>
      <c r="AM785" s="156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  <c r="AZ785" s="83"/>
      <c r="BA785" s="83"/>
      <c r="BB785" s="83"/>
      <c r="BC785" s="83"/>
      <c r="BD785" s="83"/>
      <c r="BE785" s="83"/>
      <c r="BF785" s="83"/>
      <c r="BG785" s="83"/>
      <c r="BH785" s="83"/>
      <c r="BI785" s="83"/>
      <c r="BJ785" s="83"/>
      <c r="BK785" s="83"/>
      <c r="BL785" s="83">
        <v>17.6</v>
      </c>
      <c r="BM785" s="83"/>
      <c r="BN785" s="83"/>
      <c r="BO785" s="83"/>
      <c r="BP785" s="83"/>
      <c r="BQ785" s="83"/>
      <c r="BR785" s="83"/>
      <c r="BS785" s="83"/>
      <c r="BT785" s="83"/>
      <c r="BU785" s="83"/>
      <c r="BV785" s="83"/>
      <c r="BW785" s="83"/>
      <c r="BX785" s="83"/>
      <c r="BY785" s="83"/>
      <c r="BZ785" s="83"/>
      <c r="CA785" s="90"/>
      <c r="CB785" s="83"/>
      <c r="CC785" s="83"/>
      <c r="CD785" s="83"/>
      <c r="CE785" s="83"/>
      <c r="CF785" s="83"/>
      <c r="CG785" s="83"/>
      <c r="CH785" s="83"/>
      <c r="CI785" s="83"/>
      <c r="CJ785" s="83"/>
      <c r="CK785" s="205"/>
      <c r="CL785" s="79" t="b">
        <f t="shared" si="115"/>
        <v>1</v>
      </c>
    </row>
    <row r="786" spans="1:90" s="237" customFormat="1" ht="12" customHeight="1">
      <c r="A786" s="289" t="s">
        <v>334</v>
      </c>
      <c r="B786" s="286" t="s">
        <v>332</v>
      </c>
      <c r="C786" s="184">
        <v>6</v>
      </c>
      <c r="D786" s="229" t="s">
        <v>167</v>
      </c>
      <c r="E786" s="355" t="s">
        <v>307</v>
      </c>
      <c r="F786" s="90">
        <v>32</v>
      </c>
      <c r="G786" s="90" t="s">
        <v>47</v>
      </c>
      <c r="H786" s="90"/>
      <c r="I786" s="90"/>
      <c r="J786" s="90">
        <v>8</v>
      </c>
      <c r="K786" s="90">
        <v>8</v>
      </c>
      <c r="L786" s="90"/>
      <c r="M786" s="90"/>
      <c r="N786" s="90"/>
      <c r="O786" s="91"/>
      <c r="P786" s="92"/>
      <c r="Q786" s="91"/>
      <c r="R786" s="91"/>
      <c r="S786" s="91"/>
      <c r="T786" s="91"/>
      <c r="U786" s="91"/>
      <c r="V786" s="91"/>
      <c r="W786" s="91"/>
      <c r="X786" s="91"/>
      <c r="Y786" s="91">
        <f t="shared" si="113"/>
        <v>9.6</v>
      </c>
      <c r="Z786" s="91"/>
      <c r="AA786" s="91"/>
      <c r="AB786" s="91"/>
      <c r="AC786" s="91"/>
      <c r="AD786" s="91"/>
      <c r="AE786" s="133"/>
      <c r="AF786" s="271">
        <f t="shared" si="116"/>
        <v>17.6</v>
      </c>
      <c r="AG786" s="135"/>
      <c r="AH786" s="83"/>
      <c r="AI786" s="83"/>
      <c r="AJ786" s="60">
        <f>AF786</f>
        <v>17.6</v>
      </c>
      <c r="AK786" s="83"/>
      <c r="AL786" s="156"/>
      <c r="AM786" s="156"/>
      <c r="AN786" s="83"/>
      <c r="AO786" s="83"/>
      <c r="AP786" s="83"/>
      <c r="AQ786" s="83"/>
      <c r="AR786" s="83"/>
      <c r="AS786" s="83"/>
      <c r="AT786" s="83"/>
      <c r="AU786" s="83"/>
      <c r="AV786" s="83"/>
      <c r="AW786" s="83"/>
      <c r="AX786" s="83"/>
      <c r="AY786" s="83"/>
      <c r="AZ786" s="83"/>
      <c r="BA786" s="83"/>
      <c r="BB786" s="83"/>
      <c r="BC786" s="83"/>
      <c r="BD786" s="83"/>
      <c r="BE786" s="83"/>
      <c r="BF786" s="83"/>
      <c r="BG786" s="83"/>
      <c r="BH786" s="83"/>
      <c r="BI786" s="83"/>
      <c r="BJ786" s="83"/>
      <c r="BK786" s="83"/>
      <c r="BL786" s="83"/>
      <c r="BM786" s="83"/>
      <c r="BN786" s="83"/>
      <c r="BO786" s="83"/>
      <c r="BP786" s="83"/>
      <c r="BQ786" s="83"/>
      <c r="BR786" s="83"/>
      <c r="BS786" s="83"/>
      <c r="BT786" s="83"/>
      <c r="BU786" s="83"/>
      <c r="BV786" s="83"/>
      <c r="BW786" s="83"/>
      <c r="BX786" s="83"/>
      <c r="BY786" s="83"/>
      <c r="BZ786" s="83"/>
      <c r="CA786" s="90"/>
      <c r="CB786" s="83"/>
      <c r="CC786" s="83"/>
      <c r="CD786" s="83"/>
      <c r="CE786" s="83"/>
      <c r="CF786" s="83"/>
      <c r="CG786" s="83"/>
      <c r="CH786" s="83"/>
      <c r="CI786" s="83"/>
      <c r="CJ786" s="83"/>
      <c r="CK786" s="205"/>
      <c r="CL786" s="79" t="b">
        <f t="shared" si="115"/>
        <v>1</v>
      </c>
    </row>
    <row r="787" spans="1:90" s="237" customFormat="1" ht="12" customHeight="1" thickBot="1">
      <c r="A787" s="289" t="s">
        <v>334</v>
      </c>
      <c r="B787" s="286" t="s">
        <v>332</v>
      </c>
      <c r="C787" s="184">
        <v>7</v>
      </c>
      <c r="D787" s="230" t="s">
        <v>375</v>
      </c>
      <c r="E787" s="355" t="s">
        <v>307</v>
      </c>
      <c r="F787" s="90">
        <v>32</v>
      </c>
      <c r="G787" s="90" t="s">
        <v>47</v>
      </c>
      <c r="H787" s="90"/>
      <c r="I787" s="90"/>
      <c r="J787" s="90">
        <v>12</v>
      </c>
      <c r="K787" s="90">
        <v>12</v>
      </c>
      <c r="L787" s="90"/>
      <c r="M787" s="90"/>
      <c r="N787" s="90"/>
      <c r="O787" s="91"/>
      <c r="P787" s="92"/>
      <c r="Q787" s="91"/>
      <c r="R787" s="91"/>
      <c r="S787" s="91"/>
      <c r="T787" s="91"/>
      <c r="U787" s="91"/>
      <c r="V787" s="91"/>
      <c r="W787" s="91"/>
      <c r="X787" s="91"/>
      <c r="Y787" s="91">
        <f t="shared" si="113"/>
        <v>9.6</v>
      </c>
      <c r="Z787" s="91"/>
      <c r="AA787" s="91"/>
      <c r="AB787" s="91"/>
      <c r="AC787" s="91"/>
      <c r="AD787" s="91"/>
      <c r="AE787" s="133"/>
      <c r="AF787" s="271">
        <f t="shared" si="116"/>
        <v>21.6</v>
      </c>
      <c r="AG787" s="135"/>
      <c r="AH787" s="83"/>
      <c r="AI787" s="83"/>
      <c r="AJ787" s="83"/>
      <c r="AK787" s="83"/>
      <c r="AL787" s="156"/>
      <c r="AM787" s="156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  <c r="AX787" s="83"/>
      <c r="AY787" s="83"/>
      <c r="AZ787" s="83"/>
      <c r="BA787" s="83"/>
      <c r="BB787" s="83"/>
      <c r="BC787" s="83"/>
      <c r="BD787" s="83"/>
      <c r="BE787" s="83"/>
      <c r="BF787" s="83"/>
      <c r="BG787" s="83">
        <v>21.6</v>
      </c>
      <c r="BH787" s="83"/>
      <c r="BI787" s="83"/>
      <c r="BJ787" s="83"/>
      <c r="BK787" s="83"/>
      <c r="BL787" s="83"/>
      <c r="BM787" s="83"/>
      <c r="BN787" s="83"/>
      <c r="BO787" s="83"/>
      <c r="BP787" s="83"/>
      <c r="BQ787" s="83"/>
      <c r="BR787" s="83"/>
      <c r="BS787" s="83"/>
      <c r="BT787" s="83"/>
      <c r="BU787" s="83"/>
      <c r="BV787" s="83"/>
      <c r="BW787" s="83"/>
      <c r="BX787" s="83"/>
      <c r="BY787" s="83"/>
      <c r="BZ787" s="83"/>
      <c r="CA787" s="90"/>
      <c r="CB787" s="83"/>
      <c r="CC787" s="83"/>
      <c r="CD787" s="83"/>
      <c r="CE787" s="83"/>
      <c r="CF787" s="83"/>
      <c r="CG787" s="83"/>
      <c r="CH787" s="83"/>
      <c r="CI787" s="83"/>
      <c r="CJ787" s="83"/>
      <c r="CK787" s="205"/>
      <c r="CL787" s="79" t="b">
        <f t="shared" si="115"/>
        <v>1</v>
      </c>
    </row>
    <row r="788" spans="1:90" s="238" customFormat="1" ht="10.5" customHeight="1">
      <c r="A788" s="289" t="s">
        <v>334</v>
      </c>
      <c r="B788" s="286" t="s">
        <v>332</v>
      </c>
      <c r="C788" s="236"/>
      <c r="D788" s="221"/>
      <c r="E788" s="359" t="s">
        <v>310</v>
      </c>
      <c r="F788" s="281"/>
      <c r="G788" s="281"/>
      <c r="H788" s="281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39"/>
      <c r="AF788" s="145"/>
      <c r="AG788" s="143"/>
      <c r="AH788" s="118"/>
      <c r="AI788" s="118"/>
      <c r="AJ788" s="118"/>
      <c r="AK788" s="118"/>
      <c r="AL788" s="118"/>
      <c r="AM788" s="118"/>
      <c r="AN788" s="118"/>
      <c r="AO788" s="118"/>
      <c r="AP788" s="118"/>
      <c r="AQ788" s="118"/>
      <c r="AR788" s="118"/>
      <c r="AS788" s="118"/>
      <c r="AT788" s="118"/>
      <c r="AU788" s="118"/>
      <c r="AV788" s="118"/>
      <c r="AW788" s="118"/>
      <c r="AX788" s="118"/>
      <c r="AY788" s="118"/>
      <c r="AZ788" s="118"/>
      <c r="BA788" s="143"/>
      <c r="BB788" s="143"/>
      <c r="BC788" s="143"/>
      <c r="BD788" s="143"/>
      <c r="BE788" s="118"/>
      <c r="BF788" s="118"/>
      <c r="BG788" s="118"/>
      <c r="BH788" s="118"/>
      <c r="BI788" s="118"/>
      <c r="BJ788" s="118"/>
      <c r="BK788" s="118"/>
      <c r="BL788" s="118"/>
      <c r="BM788" s="118"/>
      <c r="BN788" s="118"/>
      <c r="BO788" s="118"/>
      <c r="BP788" s="118"/>
      <c r="BQ788" s="118"/>
      <c r="BR788" s="118"/>
      <c r="BS788" s="118"/>
      <c r="BT788" s="118"/>
      <c r="BU788" s="118"/>
      <c r="BV788" s="118"/>
      <c r="BW788" s="118"/>
      <c r="BX788" s="118"/>
      <c r="BY788" s="118"/>
      <c r="BZ788" s="118"/>
      <c r="CA788" s="118"/>
      <c r="CB788" s="118"/>
      <c r="CC788" s="118"/>
      <c r="CD788" s="118"/>
      <c r="CE788" s="118"/>
      <c r="CF788" s="118"/>
      <c r="CG788" s="118"/>
      <c r="CH788" s="118"/>
      <c r="CI788" s="118"/>
      <c r="CJ788" s="118"/>
      <c r="CK788" s="241"/>
      <c r="CL788" s="79" t="b">
        <f t="shared" si="115"/>
        <v>1</v>
      </c>
    </row>
    <row r="789" spans="1:90" s="237" customFormat="1" ht="12" customHeight="1">
      <c r="A789" s="289" t="s">
        <v>334</v>
      </c>
      <c r="B789" s="286" t="s">
        <v>332</v>
      </c>
      <c r="C789" s="183">
        <v>1</v>
      </c>
      <c r="D789" s="222" t="s">
        <v>85</v>
      </c>
      <c r="E789" s="355" t="s">
        <v>310</v>
      </c>
      <c r="F789" s="90">
        <v>25</v>
      </c>
      <c r="G789" s="166" t="s">
        <v>55</v>
      </c>
      <c r="H789" s="166"/>
      <c r="I789" s="166"/>
      <c r="J789" s="166">
        <v>8</v>
      </c>
      <c r="K789" s="166">
        <v>8</v>
      </c>
      <c r="L789" s="166"/>
      <c r="M789" s="166"/>
      <c r="N789" s="68"/>
      <c r="O789" s="61"/>
      <c r="P789" s="64"/>
      <c r="Q789" s="61"/>
      <c r="R789" s="61"/>
      <c r="S789" s="61"/>
      <c r="T789" s="61"/>
      <c r="U789" s="61"/>
      <c r="V789" s="61"/>
      <c r="W789" s="61"/>
      <c r="X789" s="61"/>
      <c r="Y789" s="61">
        <f t="shared" si="113"/>
        <v>7.5</v>
      </c>
      <c r="Z789" s="61"/>
      <c r="AA789" s="61"/>
      <c r="AB789" s="61"/>
      <c r="AC789" s="61"/>
      <c r="AD789" s="61"/>
      <c r="AE789" s="125"/>
      <c r="AF789" s="128">
        <f aca="true" t="shared" si="117" ref="AF789:AF796">I789+K789+M789+O789+P789+Q789+R789+S789+T789+U789+V789+W789+X789+Y789+Z789+AA789+AB789+AC789+AD789+AE789</f>
        <v>15.5</v>
      </c>
      <c r="AG789" s="126"/>
      <c r="AH789" s="60"/>
      <c r="AI789" s="60"/>
      <c r="AJ789" s="60"/>
      <c r="AK789" s="60">
        <f>AF789</f>
        <v>15.5</v>
      </c>
      <c r="AL789" s="66"/>
      <c r="AM789" s="66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0"/>
      <c r="BQ789" s="60"/>
      <c r="BR789" s="60"/>
      <c r="BS789" s="60"/>
      <c r="BT789" s="60"/>
      <c r="BU789" s="60"/>
      <c r="BV789" s="60"/>
      <c r="BW789" s="60"/>
      <c r="BX789" s="60"/>
      <c r="BY789" s="60"/>
      <c r="BZ789" s="60"/>
      <c r="CA789" s="166"/>
      <c r="CB789" s="60"/>
      <c r="CC789" s="60"/>
      <c r="CD789" s="60"/>
      <c r="CE789" s="60"/>
      <c r="CF789" s="60"/>
      <c r="CG789" s="60"/>
      <c r="CH789" s="60"/>
      <c r="CI789" s="60"/>
      <c r="CJ789" s="60"/>
      <c r="CK789" s="189"/>
      <c r="CL789" s="79" t="b">
        <f t="shared" si="115"/>
        <v>1</v>
      </c>
    </row>
    <row r="790" spans="1:90" s="237" customFormat="1" ht="12" customHeight="1">
      <c r="A790" s="289" t="s">
        <v>334</v>
      </c>
      <c r="B790" s="286" t="s">
        <v>332</v>
      </c>
      <c r="C790" s="183">
        <v>2</v>
      </c>
      <c r="D790" s="223" t="s">
        <v>127</v>
      </c>
      <c r="E790" s="355" t="s">
        <v>310</v>
      </c>
      <c r="F790" s="90">
        <v>25</v>
      </c>
      <c r="G790" s="166" t="s">
        <v>55</v>
      </c>
      <c r="H790" s="166"/>
      <c r="I790" s="166"/>
      <c r="J790" s="166">
        <v>8</v>
      </c>
      <c r="K790" s="166">
        <v>8</v>
      </c>
      <c r="L790" s="166"/>
      <c r="M790" s="166"/>
      <c r="N790" s="68"/>
      <c r="O790" s="61"/>
      <c r="P790" s="64"/>
      <c r="Q790" s="61"/>
      <c r="R790" s="61"/>
      <c r="S790" s="61"/>
      <c r="T790" s="61"/>
      <c r="U790" s="61"/>
      <c r="V790" s="61"/>
      <c r="W790" s="61"/>
      <c r="X790" s="61"/>
      <c r="Y790" s="61">
        <f t="shared" si="113"/>
        <v>7.5</v>
      </c>
      <c r="Z790" s="61"/>
      <c r="AA790" s="61"/>
      <c r="AB790" s="61"/>
      <c r="AC790" s="61"/>
      <c r="AD790" s="61"/>
      <c r="AE790" s="125"/>
      <c r="AF790" s="128">
        <f t="shared" si="117"/>
        <v>15.5</v>
      </c>
      <c r="AG790" s="126"/>
      <c r="AH790" s="60"/>
      <c r="AI790" s="60"/>
      <c r="AJ790" s="60"/>
      <c r="AK790" s="60"/>
      <c r="AL790" s="66"/>
      <c r="AM790" s="66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/>
      <c r="BM790" s="60"/>
      <c r="BN790" s="60"/>
      <c r="BO790" s="60"/>
      <c r="BP790" s="60"/>
      <c r="BQ790" s="60"/>
      <c r="BR790" s="60"/>
      <c r="BS790" s="60"/>
      <c r="BT790" s="60"/>
      <c r="BU790" s="60"/>
      <c r="BV790" s="60"/>
      <c r="BW790" s="60">
        <f>AF790</f>
        <v>15.5</v>
      </c>
      <c r="BX790" s="60"/>
      <c r="BY790" s="60"/>
      <c r="BZ790" s="60"/>
      <c r="CA790" s="166"/>
      <c r="CB790" s="60"/>
      <c r="CC790" s="60"/>
      <c r="CD790" s="60"/>
      <c r="CE790" s="60"/>
      <c r="CF790" s="60"/>
      <c r="CG790" s="60"/>
      <c r="CH790" s="60"/>
      <c r="CI790" s="60"/>
      <c r="CJ790" s="60"/>
      <c r="CK790" s="189"/>
      <c r="CL790" s="79" t="b">
        <f t="shared" si="115"/>
        <v>1</v>
      </c>
    </row>
    <row r="791" spans="1:90" s="237" customFormat="1" ht="12" customHeight="1">
      <c r="A791" s="289" t="s">
        <v>334</v>
      </c>
      <c r="B791" s="286" t="s">
        <v>332</v>
      </c>
      <c r="C791" s="183">
        <v>3</v>
      </c>
      <c r="D791" s="223" t="s">
        <v>70</v>
      </c>
      <c r="E791" s="355" t="s">
        <v>310</v>
      </c>
      <c r="F791" s="90">
        <v>25</v>
      </c>
      <c r="G791" s="166" t="s">
        <v>55</v>
      </c>
      <c r="H791" s="166"/>
      <c r="I791" s="166"/>
      <c r="J791" s="166">
        <v>8</v>
      </c>
      <c r="K791" s="166">
        <v>8</v>
      </c>
      <c r="L791" s="166"/>
      <c r="M791" s="166"/>
      <c r="N791" s="68"/>
      <c r="O791" s="61"/>
      <c r="P791" s="64"/>
      <c r="Q791" s="61"/>
      <c r="R791" s="61"/>
      <c r="S791" s="61"/>
      <c r="T791" s="61"/>
      <c r="U791" s="61"/>
      <c r="V791" s="61"/>
      <c r="W791" s="61"/>
      <c r="X791" s="61"/>
      <c r="Y791" s="61">
        <f t="shared" si="113"/>
        <v>7.5</v>
      </c>
      <c r="Z791" s="61"/>
      <c r="AA791" s="61"/>
      <c r="AB791" s="61"/>
      <c r="AC791" s="61"/>
      <c r="AD791" s="61"/>
      <c r="AE791" s="125"/>
      <c r="AF791" s="128">
        <f t="shared" si="117"/>
        <v>15.5</v>
      </c>
      <c r="AG791" s="126"/>
      <c r="AH791" s="60"/>
      <c r="AI791" s="60"/>
      <c r="AJ791" s="60"/>
      <c r="AK791" s="60"/>
      <c r="AL791" s="66"/>
      <c r="AM791" s="66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  <c r="BP791" s="60">
        <f>AF791</f>
        <v>15.5</v>
      </c>
      <c r="BQ791" s="60"/>
      <c r="BR791" s="60"/>
      <c r="BS791" s="60"/>
      <c r="BT791" s="60"/>
      <c r="BU791" s="60"/>
      <c r="BV791" s="60"/>
      <c r="BW791" s="60"/>
      <c r="BX791" s="60"/>
      <c r="BY791" s="60"/>
      <c r="BZ791" s="60"/>
      <c r="CA791" s="166"/>
      <c r="CB791" s="60"/>
      <c r="CC791" s="60"/>
      <c r="CD791" s="60"/>
      <c r="CE791" s="60"/>
      <c r="CF791" s="60"/>
      <c r="CG791" s="60"/>
      <c r="CH791" s="60"/>
      <c r="CI791" s="60"/>
      <c r="CJ791" s="60"/>
      <c r="CK791" s="189"/>
      <c r="CL791" s="79" t="b">
        <f t="shared" si="115"/>
        <v>1</v>
      </c>
    </row>
    <row r="792" spans="1:90" s="237" customFormat="1" ht="12" customHeight="1">
      <c r="A792" s="289" t="s">
        <v>334</v>
      </c>
      <c r="B792" s="286" t="s">
        <v>332</v>
      </c>
      <c r="C792" s="183">
        <v>4</v>
      </c>
      <c r="D792" s="229" t="s">
        <v>132</v>
      </c>
      <c r="E792" s="355" t="s">
        <v>310</v>
      </c>
      <c r="F792" s="90">
        <v>25</v>
      </c>
      <c r="G792" s="166" t="s">
        <v>55</v>
      </c>
      <c r="H792" s="166"/>
      <c r="I792" s="166"/>
      <c r="J792" s="166">
        <v>8</v>
      </c>
      <c r="K792" s="166">
        <v>8</v>
      </c>
      <c r="L792" s="166"/>
      <c r="M792" s="166"/>
      <c r="N792" s="68"/>
      <c r="O792" s="61"/>
      <c r="P792" s="64"/>
      <c r="Q792" s="61"/>
      <c r="R792" s="61"/>
      <c r="S792" s="61"/>
      <c r="T792" s="61"/>
      <c r="U792" s="61"/>
      <c r="V792" s="61"/>
      <c r="W792" s="61"/>
      <c r="X792" s="61"/>
      <c r="Y792" s="61">
        <f t="shared" si="113"/>
        <v>7.5</v>
      </c>
      <c r="Z792" s="61"/>
      <c r="AA792" s="61"/>
      <c r="AB792" s="61"/>
      <c r="AC792" s="61"/>
      <c r="AD792" s="61"/>
      <c r="AE792" s="125"/>
      <c r="AF792" s="128">
        <f t="shared" si="117"/>
        <v>15.5</v>
      </c>
      <c r="AG792" s="126"/>
      <c r="AH792" s="60"/>
      <c r="AI792" s="60"/>
      <c r="AJ792" s="60"/>
      <c r="AK792" s="60"/>
      <c r="AL792" s="66"/>
      <c r="AM792" s="66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0"/>
      <c r="BQ792" s="60"/>
      <c r="BR792" s="60"/>
      <c r="BS792" s="60"/>
      <c r="BT792" s="60"/>
      <c r="BU792" s="60"/>
      <c r="BV792" s="60"/>
      <c r="BW792" s="60">
        <f>AF792</f>
        <v>15.5</v>
      </c>
      <c r="BX792" s="60"/>
      <c r="BY792" s="60"/>
      <c r="BZ792" s="60"/>
      <c r="CA792" s="166"/>
      <c r="CB792" s="60"/>
      <c r="CC792" s="60"/>
      <c r="CD792" s="60"/>
      <c r="CE792" s="60"/>
      <c r="CF792" s="60"/>
      <c r="CG792" s="60"/>
      <c r="CH792" s="60"/>
      <c r="CI792" s="60"/>
      <c r="CJ792" s="60"/>
      <c r="CK792" s="189"/>
      <c r="CL792" s="79" t="b">
        <f t="shared" si="115"/>
        <v>1</v>
      </c>
    </row>
    <row r="793" spans="1:90" s="237" customFormat="1" ht="12" customHeight="1">
      <c r="A793" s="289" t="s">
        <v>334</v>
      </c>
      <c r="B793" s="286" t="s">
        <v>332</v>
      </c>
      <c r="C793" s="183">
        <v>5</v>
      </c>
      <c r="D793" s="229" t="s">
        <v>254</v>
      </c>
      <c r="E793" s="355" t="s">
        <v>310</v>
      </c>
      <c r="F793" s="90">
        <v>25</v>
      </c>
      <c r="G793" s="166" t="s">
        <v>55</v>
      </c>
      <c r="H793" s="166"/>
      <c r="I793" s="166"/>
      <c r="J793" s="166">
        <v>8</v>
      </c>
      <c r="K793" s="166">
        <v>8</v>
      </c>
      <c r="L793" s="166"/>
      <c r="M793" s="166"/>
      <c r="N793" s="68"/>
      <c r="O793" s="61"/>
      <c r="P793" s="64"/>
      <c r="Q793" s="61"/>
      <c r="R793" s="61"/>
      <c r="S793" s="61"/>
      <c r="T793" s="61"/>
      <c r="U793" s="61"/>
      <c r="V793" s="61"/>
      <c r="W793" s="61"/>
      <c r="X793" s="61"/>
      <c r="Y793" s="61">
        <f t="shared" si="113"/>
        <v>7.5</v>
      </c>
      <c r="Z793" s="61"/>
      <c r="AA793" s="61"/>
      <c r="AB793" s="61"/>
      <c r="AC793" s="61"/>
      <c r="AD793" s="61"/>
      <c r="AE793" s="125"/>
      <c r="AF793" s="128">
        <f t="shared" si="117"/>
        <v>15.5</v>
      </c>
      <c r="AG793" s="126"/>
      <c r="AH793" s="60"/>
      <c r="AI793" s="60"/>
      <c r="AJ793" s="60"/>
      <c r="AK793" s="60"/>
      <c r="AL793" s="66"/>
      <c r="AM793" s="66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0">
        <f>AF793</f>
        <v>15.5</v>
      </c>
      <c r="BN793" s="60"/>
      <c r="BO793" s="60"/>
      <c r="BP793" s="60"/>
      <c r="BQ793" s="60"/>
      <c r="BR793" s="60"/>
      <c r="BS793" s="60"/>
      <c r="BT793" s="60"/>
      <c r="BU793" s="60"/>
      <c r="BV793" s="60"/>
      <c r="BW793" s="60"/>
      <c r="BX793" s="60"/>
      <c r="BY793" s="60"/>
      <c r="BZ793" s="60"/>
      <c r="CA793" s="166"/>
      <c r="CB793" s="60"/>
      <c r="CC793" s="60"/>
      <c r="CD793" s="60"/>
      <c r="CE793" s="60"/>
      <c r="CF793" s="60"/>
      <c r="CG793" s="60"/>
      <c r="CH793" s="60"/>
      <c r="CI793" s="60"/>
      <c r="CJ793" s="60"/>
      <c r="CK793" s="189"/>
      <c r="CL793" s="79" t="b">
        <f t="shared" si="115"/>
        <v>1</v>
      </c>
    </row>
    <row r="794" spans="1:90" s="237" customFormat="1" ht="12" customHeight="1">
      <c r="A794" s="289" t="s">
        <v>334</v>
      </c>
      <c r="B794" s="286" t="s">
        <v>332</v>
      </c>
      <c r="C794" s="183">
        <v>6</v>
      </c>
      <c r="D794" s="230" t="s">
        <v>170</v>
      </c>
      <c r="E794" s="355" t="s">
        <v>310</v>
      </c>
      <c r="F794" s="90">
        <v>25</v>
      </c>
      <c r="G794" s="166" t="s">
        <v>55</v>
      </c>
      <c r="H794" s="166"/>
      <c r="I794" s="166"/>
      <c r="J794" s="166">
        <v>16</v>
      </c>
      <c r="K794" s="166">
        <v>16</v>
      </c>
      <c r="L794" s="166"/>
      <c r="M794" s="166"/>
      <c r="N794" s="68"/>
      <c r="O794" s="61"/>
      <c r="P794" s="64"/>
      <c r="Q794" s="61"/>
      <c r="R794" s="61"/>
      <c r="S794" s="61"/>
      <c r="T794" s="61"/>
      <c r="U794" s="61"/>
      <c r="V794" s="61"/>
      <c r="W794" s="61"/>
      <c r="X794" s="61"/>
      <c r="Y794" s="61">
        <f t="shared" si="113"/>
        <v>7.5</v>
      </c>
      <c r="Z794" s="61"/>
      <c r="AA794" s="61"/>
      <c r="AB794" s="61"/>
      <c r="AC794" s="61"/>
      <c r="AD794" s="61"/>
      <c r="AE794" s="125"/>
      <c r="AF794" s="128">
        <f t="shared" si="117"/>
        <v>23.5</v>
      </c>
      <c r="AG794" s="126"/>
      <c r="AH794" s="60"/>
      <c r="AI794" s="60"/>
      <c r="AJ794" s="60"/>
      <c r="AK794" s="60"/>
      <c r="AL794" s="66"/>
      <c r="AM794" s="66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>
        <v>23.5</v>
      </c>
      <c r="BM794" s="60"/>
      <c r="BN794" s="60"/>
      <c r="BO794" s="60"/>
      <c r="BP794" s="60"/>
      <c r="BQ794" s="60"/>
      <c r="BR794" s="60"/>
      <c r="BS794" s="60"/>
      <c r="BT794" s="60"/>
      <c r="BU794" s="60"/>
      <c r="BV794" s="60"/>
      <c r="BW794" s="60"/>
      <c r="BX794" s="60"/>
      <c r="BY794" s="60"/>
      <c r="BZ794" s="60"/>
      <c r="CA794" s="166"/>
      <c r="CB794" s="60"/>
      <c r="CC794" s="60"/>
      <c r="CD794" s="60"/>
      <c r="CE794" s="60"/>
      <c r="CF794" s="60"/>
      <c r="CG794" s="60"/>
      <c r="CH794" s="60"/>
      <c r="CI794" s="60"/>
      <c r="CJ794" s="60"/>
      <c r="CK794" s="189"/>
      <c r="CL794" s="79" t="b">
        <f t="shared" si="115"/>
        <v>1</v>
      </c>
    </row>
    <row r="795" spans="1:90" s="237" customFormat="1" ht="12" customHeight="1">
      <c r="A795" s="289" t="s">
        <v>334</v>
      </c>
      <c r="B795" s="286" t="s">
        <v>332</v>
      </c>
      <c r="C795" s="183">
        <v>7</v>
      </c>
      <c r="D795" s="230" t="s">
        <v>319</v>
      </c>
      <c r="E795" s="356" t="s">
        <v>310</v>
      </c>
      <c r="F795" s="90">
        <v>25</v>
      </c>
      <c r="G795" s="166" t="s">
        <v>55</v>
      </c>
      <c r="H795" s="166"/>
      <c r="I795" s="166"/>
      <c r="J795" s="166">
        <v>16</v>
      </c>
      <c r="K795" s="166">
        <v>16</v>
      </c>
      <c r="L795" s="166"/>
      <c r="M795" s="166"/>
      <c r="N795" s="68"/>
      <c r="O795" s="61"/>
      <c r="P795" s="64"/>
      <c r="Q795" s="61"/>
      <c r="R795" s="61"/>
      <c r="S795" s="61"/>
      <c r="T795" s="61"/>
      <c r="U795" s="61"/>
      <c r="V795" s="61"/>
      <c r="W795" s="61"/>
      <c r="X795" s="61"/>
      <c r="Y795" s="61">
        <f t="shared" si="113"/>
        <v>7.5</v>
      </c>
      <c r="Z795" s="61"/>
      <c r="AA795" s="61"/>
      <c r="AB795" s="61"/>
      <c r="AC795" s="61"/>
      <c r="AD795" s="61"/>
      <c r="AE795" s="125"/>
      <c r="AF795" s="128">
        <f t="shared" si="117"/>
        <v>23.5</v>
      </c>
      <c r="AG795" s="126"/>
      <c r="AH795" s="60"/>
      <c r="AI795" s="60"/>
      <c r="AJ795" s="60"/>
      <c r="AK795" s="60"/>
      <c r="AL795" s="66"/>
      <c r="AM795" s="66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0"/>
      <c r="BQ795" s="60"/>
      <c r="BR795" s="60"/>
      <c r="BS795" s="60"/>
      <c r="BT795" s="60"/>
      <c r="BU795" s="60"/>
      <c r="BV795" s="60"/>
      <c r="BW795" s="60"/>
      <c r="BX795" s="60"/>
      <c r="BY795" s="60"/>
      <c r="BZ795" s="60"/>
      <c r="CA795" s="166"/>
      <c r="CB795" s="60"/>
      <c r="CC795" s="60"/>
      <c r="CD795" s="60"/>
      <c r="CE795" s="60">
        <f>AF795</f>
        <v>23.5</v>
      </c>
      <c r="CF795" s="60"/>
      <c r="CG795" s="60"/>
      <c r="CH795" s="60"/>
      <c r="CI795" s="60"/>
      <c r="CJ795" s="60"/>
      <c r="CK795" s="189"/>
      <c r="CL795" s="79" t="b">
        <f t="shared" si="115"/>
        <v>1</v>
      </c>
    </row>
    <row r="796" spans="1:90" s="237" customFormat="1" ht="12" customHeight="1" thickBot="1">
      <c r="A796" s="289" t="s">
        <v>334</v>
      </c>
      <c r="B796" s="286" t="s">
        <v>332</v>
      </c>
      <c r="C796" s="183">
        <v>8</v>
      </c>
      <c r="D796" s="223" t="s">
        <v>133</v>
      </c>
      <c r="E796" s="356" t="s">
        <v>310</v>
      </c>
      <c r="F796" s="90">
        <v>25</v>
      </c>
      <c r="G796" s="166" t="s">
        <v>55</v>
      </c>
      <c r="H796" s="166"/>
      <c r="I796" s="166"/>
      <c r="J796" s="166"/>
      <c r="K796" s="166"/>
      <c r="L796" s="166"/>
      <c r="M796" s="166"/>
      <c r="N796" s="68"/>
      <c r="O796" s="61"/>
      <c r="P796" s="64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4">
        <v>2</v>
      </c>
      <c r="AB796" s="64"/>
      <c r="AC796" s="64">
        <f>ROUND(F796/10*0.5*5,0)</f>
        <v>6</v>
      </c>
      <c r="AD796" s="61"/>
      <c r="AE796" s="125"/>
      <c r="AF796" s="128">
        <f t="shared" si="117"/>
        <v>8</v>
      </c>
      <c r="AG796" s="126"/>
      <c r="AH796" s="60"/>
      <c r="AI796" s="60"/>
      <c r="AJ796" s="60"/>
      <c r="AK796" s="60"/>
      <c r="AL796" s="66"/>
      <c r="AM796" s="66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0"/>
      <c r="BQ796" s="60"/>
      <c r="BR796" s="60"/>
      <c r="BS796" s="60"/>
      <c r="BT796" s="60"/>
      <c r="BU796" s="60"/>
      <c r="BV796" s="60"/>
      <c r="BW796" s="60"/>
      <c r="BX796" s="60"/>
      <c r="BY796" s="60"/>
      <c r="BZ796" s="60"/>
      <c r="CA796" s="166"/>
      <c r="CB796" s="60"/>
      <c r="CC796" s="60"/>
      <c r="CD796" s="60"/>
      <c r="CE796" s="60"/>
      <c r="CF796" s="60"/>
      <c r="CG796" s="71">
        <f>AF796</f>
        <v>8</v>
      </c>
      <c r="CH796" s="60"/>
      <c r="CI796" s="60"/>
      <c r="CJ796" s="60"/>
      <c r="CK796" s="189"/>
      <c r="CL796" s="79" t="b">
        <f t="shared" si="115"/>
        <v>1</v>
      </c>
    </row>
    <row r="797" spans="1:90" s="238" customFormat="1" ht="10.5" customHeight="1">
      <c r="A797" s="289" t="s">
        <v>334</v>
      </c>
      <c r="B797" s="286" t="s">
        <v>332</v>
      </c>
      <c r="C797" s="236"/>
      <c r="D797" s="221"/>
      <c r="E797" s="359" t="s">
        <v>311</v>
      </c>
      <c r="F797" s="281"/>
      <c r="G797" s="281"/>
      <c r="H797" s="281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39"/>
      <c r="AF797" s="145"/>
      <c r="AG797" s="143"/>
      <c r="AH797" s="118"/>
      <c r="AI797" s="118"/>
      <c r="AJ797" s="118"/>
      <c r="AK797" s="118"/>
      <c r="AL797" s="118"/>
      <c r="AM797" s="118"/>
      <c r="AN797" s="118"/>
      <c r="AO797" s="118"/>
      <c r="AP797" s="118"/>
      <c r="AQ797" s="118"/>
      <c r="AR797" s="118"/>
      <c r="AS797" s="118"/>
      <c r="AT797" s="118"/>
      <c r="AU797" s="118"/>
      <c r="AV797" s="118"/>
      <c r="AW797" s="118"/>
      <c r="AX797" s="118"/>
      <c r="AY797" s="118"/>
      <c r="AZ797" s="118"/>
      <c r="BA797" s="143"/>
      <c r="BB797" s="143"/>
      <c r="BC797" s="143"/>
      <c r="BD797" s="143"/>
      <c r="BE797" s="118"/>
      <c r="BF797" s="118"/>
      <c r="BG797" s="118"/>
      <c r="BH797" s="118"/>
      <c r="BI797" s="118"/>
      <c r="BJ797" s="118"/>
      <c r="BK797" s="118"/>
      <c r="BL797" s="118"/>
      <c r="BM797" s="118"/>
      <c r="BN797" s="118"/>
      <c r="BO797" s="118"/>
      <c r="BP797" s="118"/>
      <c r="BQ797" s="118"/>
      <c r="BR797" s="118"/>
      <c r="BS797" s="118"/>
      <c r="BT797" s="118"/>
      <c r="BU797" s="118"/>
      <c r="BV797" s="118"/>
      <c r="BW797" s="118"/>
      <c r="BX797" s="118"/>
      <c r="BY797" s="118"/>
      <c r="BZ797" s="118"/>
      <c r="CA797" s="118"/>
      <c r="CB797" s="118"/>
      <c r="CC797" s="118"/>
      <c r="CD797" s="118"/>
      <c r="CE797" s="118"/>
      <c r="CF797" s="118"/>
      <c r="CG797" s="118"/>
      <c r="CH797" s="118"/>
      <c r="CI797" s="118"/>
      <c r="CJ797" s="118"/>
      <c r="CK797" s="241"/>
      <c r="CL797" s="79" t="b">
        <f t="shared" si="115"/>
        <v>1</v>
      </c>
    </row>
    <row r="798" spans="1:90" s="237" customFormat="1" ht="12" customHeight="1">
      <c r="A798" s="289" t="s">
        <v>334</v>
      </c>
      <c r="B798" s="286" t="s">
        <v>332</v>
      </c>
      <c r="C798" s="183">
        <v>1</v>
      </c>
      <c r="D798" s="224" t="s">
        <v>237</v>
      </c>
      <c r="E798" s="351" t="s">
        <v>311</v>
      </c>
      <c r="F798" s="166">
        <v>33</v>
      </c>
      <c r="G798" s="166" t="s">
        <v>47</v>
      </c>
      <c r="H798" s="166"/>
      <c r="I798" s="166"/>
      <c r="J798" s="166">
        <v>12</v>
      </c>
      <c r="K798" s="166">
        <v>12</v>
      </c>
      <c r="L798" s="163"/>
      <c r="M798" s="166"/>
      <c r="N798" s="68"/>
      <c r="O798" s="61"/>
      <c r="P798" s="64"/>
      <c r="Q798" s="61"/>
      <c r="R798" s="61"/>
      <c r="S798" s="61"/>
      <c r="T798" s="61"/>
      <c r="U798" s="61"/>
      <c r="V798" s="61"/>
      <c r="W798" s="61"/>
      <c r="X798" s="61"/>
      <c r="Y798" s="61">
        <f t="shared" si="113"/>
        <v>9.9</v>
      </c>
      <c r="Z798" s="61"/>
      <c r="AA798" s="61"/>
      <c r="AB798" s="61"/>
      <c r="AC798" s="61"/>
      <c r="AD798" s="61"/>
      <c r="AE798" s="125"/>
      <c r="AF798" s="128">
        <f aca="true" t="shared" si="118" ref="AF798:AF804">I798+K798+M798+O798+P798+Q798+R798+S798+T798+U798+V798+W798+X798+Y798+Z798+AA798+AB798+AC798+AD798+AE798</f>
        <v>21.9</v>
      </c>
      <c r="AG798" s="126"/>
      <c r="AH798" s="60"/>
      <c r="AI798" s="60"/>
      <c r="AJ798" s="60"/>
      <c r="AK798" s="60"/>
      <c r="AL798" s="66"/>
      <c r="AM798" s="66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>
        <v>21.9</v>
      </c>
      <c r="BH798" s="60"/>
      <c r="BI798" s="60"/>
      <c r="BJ798" s="60"/>
      <c r="BK798" s="60"/>
      <c r="BL798" s="60"/>
      <c r="BM798" s="60"/>
      <c r="BN798" s="60"/>
      <c r="BO798" s="60"/>
      <c r="BP798" s="60"/>
      <c r="BQ798" s="60"/>
      <c r="BR798" s="60"/>
      <c r="BS798" s="60"/>
      <c r="BT798" s="60"/>
      <c r="BU798" s="60"/>
      <c r="BV798" s="60"/>
      <c r="BW798" s="60"/>
      <c r="BX798" s="60"/>
      <c r="BY798" s="60"/>
      <c r="BZ798" s="60"/>
      <c r="CA798" s="166"/>
      <c r="CB798" s="60"/>
      <c r="CC798" s="60"/>
      <c r="CD798" s="60"/>
      <c r="CE798" s="60"/>
      <c r="CF798" s="60"/>
      <c r="CG798" s="60"/>
      <c r="CH798" s="60"/>
      <c r="CI798" s="60"/>
      <c r="CJ798" s="60"/>
      <c r="CK798" s="189"/>
      <c r="CL798" s="79" t="b">
        <f t="shared" si="115"/>
        <v>1</v>
      </c>
    </row>
    <row r="799" spans="1:90" s="237" customFormat="1" ht="12" customHeight="1">
      <c r="A799" s="289" t="s">
        <v>334</v>
      </c>
      <c r="B799" s="286" t="s">
        <v>332</v>
      </c>
      <c r="C799" s="183">
        <v>2</v>
      </c>
      <c r="D799" s="224" t="s">
        <v>240</v>
      </c>
      <c r="E799" s="351" t="s">
        <v>311</v>
      </c>
      <c r="F799" s="166">
        <v>33</v>
      </c>
      <c r="G799" s="166" t="s">
        <v>47</v>
      </c>
      <c r="H799" s="166"/>
      <c r="I799" s="166"/>
      <c r="J799" s="166">
        <v>12</v>
      </c>
      <c r="K799" s="166">
        <v>12</v>
      </c>
      <c r="L799" s="166"/>
      <c r="M799" s="166"/>
      <c r="N799" s="61"/>
      <c r="O799" s="61"/>
      <c r="P799" s="64"/>
      <c r="Q799" s="61"/>
      <c r="R799" s="61"/>
      <c r="S799" s="61"/>
      <c r="T799" s="61"/>
      <c r="U799" s="61"/>
      <c r="V799" s="61"/>
      <c r="W799" s="61"/>
      <c r="X799" s="61"/>
      <c r="Y799" s="61">
        <f t="shared" si="113"/>
        <v>9.9</v>
      </c>
      <c r="Z799" s="61"/>
      <c r="AA799" s="61"/>
      <c r="AB799" s="61"/>
      <c r="AC799" s="61"/>
      <c r="AD799" s="61"/>
      <c r="AE799" s="125"/>
      <c r="AF799" s="128">
        <f t="shared" si="118"/>
        <v>21.9</v>
      </c>
      <c r="AG799" s="126"/>
      <c r="AH799" s="60"/>
      <c r="AI799" s="60"/>
      <c r="AJ799" s="60"/>
      <c r="AK799" s="60"/>
      <c r="AL799" s="66"/>
      <c r="AM799" s="66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0"/>
      <c r="BQ799" s="60"/>
      <c r="BR799" s="60"/>
      <c r="BS799" s="60"/>
      <c r="BT799" s="60"/>
      <c r="BU799" s="60"/>
      <c r="BV799" s="60"/>
      <c r="BW799" s="60"/>
      <c r="BX799" s="60"/>
      <c r="BY799" s="60"/>
      <c r="BZ799" s="60"/>
      <c r="CA799" s="60">
        <f>AF799</f>
        <v>21.9</v>
      </c>
      <c r="CB799" s="60"/>
      <c r="CC799" s="60"/>
      <c r="CD799" s="60"/>
      <c r="CE799" s="60"/>
      <c r="CF799" s="60"/>
      <c r="CG799" s="60"/>
      <c r="CH799" s="60"/>
      <c r="CI799" s="60"/>
      <c r="CJ799" s="60"/>
      <c r="CK799" s="189"/>
      <c r="CL799" s="79" t="b">
        <f t="shared" si="115"/>
        <v>1</v>
      </c>
    </row>
    <row r="800" spans="1:90" s="237" customFormat="1" ht="12" customHeight="1">
      <c r="A800" s="289" t="s">
        <v>334</v>
      </c>
      <c r="B800" s="286" t="s">
        <v>332</v>
      </c>
      <c r="C800" s="183">
        <v>3</v>
      </c>
      <c r="D800" s="224" t="s">
        <v>238</v>
      </c>
      <c r="E800" s="351" t="s">
        <v>311</v>
      </c>
      <c r="F800" s="166">
        <v>33</v>
      </c>
      <c r="G800" s="166" t="s">
        <v>47</v>
      </c>
      <c r="H800" s="166"/>
      <c r="I800" s="166"/>
      <c r="J800" s="166">
        <v>12</v>
      </c>
      <c r="K800" s="166">
        <v>12</v>
      </c>
      <c r="L800" s="166"/>
      <c r="M800" s="166"/>
      <c r="N800" s="61"/>
      <c r="O800" s="61"/>
      <c r="P800" s="64"/>
      <c r="Q800" s="61"/>
      <c r="R800" s="61"/>
      <c r="S800" s="61"/>
      <c r="T800" s="61"/>
      <c r="U800" s="61"/>
      <c r="V800" s="61"/>
      <c r="W800" s="61"/>
      <c r="X800" s="61"/>
      <c r="Y800" s="61">
        <f t="shared" si="113"/>
        <v>9.9</v>
      </c>
      <c r="Z800" s="61"/>
      <c r="AA800" s="61"/>
      <c r="AB800" s="61"/>
      <c r="AC800" s="61"/>
      <c r="AD800" s="61"/>
      <c r="AE800" s="125"/>
      <c r="AF800" s="128">
        <f t="shared" si="118"/>
        <v>21.9</v>
      </c>
      <c r="AG800" s="126"/>
      <c r="AH800" s="60"/>
      <c r="AI800" s="60"/>
      <c r="AJ800" s="60"/>
      <c r="AK800" s="60"/>
      <c r="AL800" s="66"/>
      <c r="AM800" s="66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>
        <v>21.9</v>
      </c>
      <c r="BH800" s="60"/>
      <c r="BI800" s="60"/>
      <c r="BJ800" s="60"/>
      <c r="BK800" s="60"/>
      <c r="BL800" s="60"/>
      <c r="BM800" s="60"/>
      <c r="BN800" s="60"/>
      <c r="BO800" s="60"/>
      <c r="BP800" s="60"/>
      <c r="BQ800" s="60"/>
      <c r="BR800" s="60"/>
      <c r="BS800" s="60"/>
      <c r="BT800" s="60"/>
      <c r="BU800" s="60"/>
      <c r="BV800" s="60"/>
      <c r="BW800" s="60"/>
      <c r="BX800" s="60"/>
      <c r="BY800" s="60"/>
      <c r="BZ800" s="60"/>
      <c r="CA800" s="166"/>
      <c r="CB800" s="60"/>
      <c r="CC800" s="60"/>
      <c r="CD800" s="60"/>
      <c r="CE800" s="60"/>
      <c r="CF800" s="60"/>
      <c r="CG800" s="60"/>
      <c r="CH800" s="60"/>
      <c r="CI800" s="60"/>
      <c r="CJ800" s="60"/>
      <c r="CK800" s="189"/>
      <c r="CL800" s="79" t="b">
        <f t="shared" si="115"/>
        <v>1</v>
      </c>
    </row>
    <row r="801" spans="1:90" s="237" customFormat="1" ht="12" customHeight="1">
      <c r="A801" s="289" t="s">
        <v>334</v>
      </c>
      <c r="B801" s="286" t="s">
        <v>332</v>
      </c>
      <c r="C801" s="183">
        <v>4</v>
      </c>
      <c r="D801" s="222" t="s">
        <v>327</v>
      </c>
      <c r="E801" s="351" t="s">
        <v>311</v>
      </c>
      <c r="F801" s="166">
        <v>33</v>
      </c>
      <c r="G801" s="166" t="s">
        <v>47</v>
      </c>
      <c r="H801" s="166"/>
      <c r="I801" s="166"/>
      <c r="J801" s="166">
        <v>8</v>
      </c>
      <c r="K801" s="166">
        <v>8</v>
      </c>
      <c r="L801" s="166"/>
      <c r="M801" s="166"/>
      <c r="N801" s="61"/>
      <c r="O801" s="61"/>
      <c r="P801" s="64"/>
      <c r="Q801" s="61"/>
      <c r="R801" s="61"/>
      <c r="S801" s="61"/>
      <c r="T801" s="61"/>
      <c r="U801" s="61"/>
      <c r="V801" s="61"/>
      <c r="W801" s="61"/>
      <c r="X801" s="61"/>
      <c r="Y801" s="61">
        <f t="shared" si="113"/>
        <v>9.9</v>
      </c>
      <c r="Z801" s="61"/>
      <c r="AA801" s="61"/>
      <c r="AB801" s="61"/>
      <c r="AC801" s="61"/>
      <c r="AD801" s="61"/>
      <c r="AE801" s="125"/>
      <c r="AF801" s="128">
        <f t="shared" si="118"/>
        <v>17.9</v>
      </c>
      <c r="AG801" s="126"/>
      <c r="AH801" s="60"/>
      <c r="AI801" s="60"/>
      <c r="AJ801" s="60"/>
      <c r="AK801" s="60"/>
      <c r="AL801" s="66"/>
      <c r="AM801" s="66"/>
      <c r="AN801" s="60"/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/>
      <c r="AZ801" s="60"/>
      <c r="BA801" s="60"/>
      <c r="BB801" s="60"/>
      <c r="BC801" s="60"/>
      <c r="BD801" s="60"/>
      <c r="BE801" s="60"/>
      <c r="BF801" s="60"/>
      <c r="BG801" s="60">
        <v>17.9</v>
      </c>
      <c r="BH801" s="60"/>
      <c r="BI801" s="60"/>
      <c r="BJ801" s="60"/>
      <c r="BK801" s="60"/>
      <c r="BL801" s="60"/>
      <c r="BM801" s="60"/>
      <c r="BN801" s="60"/>
      <c r="BO801" s="60"/>
      <c r="BP801" s="60"/>
      <c r="BQ801" s="60"/>
      <c r="BR801" s="60"/>
      <c r="BS801" s="60"/>
      <c r="BT801" s="60"/>
      <c r="BU801" s="60"/>
      <c r="BV801" s="60"/>
      <c r="BW801" s="60"/>
      <c r="BX801" s="60"/>
      <c r="BY801" s="60"/>
      <c r="BZ801" s="60"/>
      <c r="CA801" s="166"/>
      <c r="CB801" s="60"/>
      <c r="CC801" s="60"/>
      <c r="CD801" s="60"/>
      <c r="CE801" s="60"/>
      <c r="CF801" s="60"/>
      <c r="CG801" s="60"/>
      <c r="CH801" s="60"/>
      <c r="CI801" s="60"/>
      <c r="CJ801" s="60"/>
      <c r="CK801" s="189"/>
      <c r="CL801" s="79" t="b">
        <f t="shared" si="115"/>
        <v>1</v>
      </c>
    </row>
    <row r="802" spans="1:90" s="237" customFormat="1" ht="12" customHeight="1">
      <c r="A802" s="289" t="s">
        <v>334</v>
      </c>
      <c r="B802" s="286" t="s">
        <v>332</v>
      </c>
      <c r="C802" s="183">
        <v>5</v>
      </c>
      <c r="D802" s="224" t="s">
        <v>239</v>
      </c>
      <c r="E802" s="351" t="s">
        <v>311</v>
      </c>
      <c r="F802" s="166">
        <v>33</v>
      </c>
      <c r="G802" s="166" t="s">
        <v>47</v>
      </c>
      <c r="H802" s="166"/>
      <c r="I802" s="166"/>
      <c r="J802" s="166">
        <v>8</v>
      </c>
      <c r="K802" s="166">
        <v>8</v>
      </c>
      <c r="L802" s="166"/>
      <c r="M802" s="166"/>
      <c r="N802" s="61"/>
      <c r="O802" s="61"/>
      <c r="P802" s="64"/>
      <c r="Q802" s="61"/>
      <c r="R802" s="61"/>
      <c r="S802" s="61"/>
      <c r="T802" s="61"/>
      <c r="U802" s="61"/>
      <c r="V802" s="61"/>
      <c r="W802" s="61"/>
      <c r="X802" s="61"/>
      <c r="Y802" s="61">
        <f t="shared" si="113"/>
        <v>9.9</v>
      </c>
      <c r="Z802" s="61"/>
      <c r="AA802" s="61"/>
      <c r="AB802" s="61"/>
      <c r="AC802" s="61"/>
      <c r="AD802" s="61"/>
      <c r="AE802" s="125"/>
      <c r="AF802" s="128">
        <f t="shared" si="118"/>
        <v>17.9</v>
      </c>
      <c r="AG802" s="126"/>
      <c r="AH802" s="60"/>
      <c r="AI802" s="60"/>
      <c r="AJ802" s="60"/>
      <c r="AK802" s="60"/>
      <c r="AL802" s="66"/>
      <c r="AM802" s="66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0"/>
      <c r="BQ802" s="60"/>
      <c r="BR802" s="60"/>
      <c r="BS802" s="60"/>
      <c r="BT802" s="60"/>
      <c r="BU802" s="60"/>
      <c r="BV802" s="60"/>
      <c r="BW802" s="60"/>
      <c r="BX802" s="60"/>
      <c r="BY802" s="60"/>
      <c r="BZ802" s="60"/>
      <c r="CA802" s="64">
        <f>AF802</f>
        <v>17.9</v>
      </c>
      <c r="CB802" s="60"/>
      <c r="CC802" s="60"/>
      <c r="CD802" s="60"/>
      <c r="CE802" s="60"/>
      <c r="CF802" s="60"/>
      <c r="CG802" s="60"/>
      <c r="CH802" s="60"/>
      <c r="CI802" s="60"/>
      <c r="CJ802" s="60"/>
      <c r="CK802" s="189"/>
      <c r="CL802" s="79" t="b">
        <f t="shared" si="115"/>
        <v>1</v>
      </c>
    </row>
    <row r="803" spans="1:90" s="237" customFormat="1" ht="12" customHeight="1">
      <c r="A803" s="289" t="s">
        <v>334</v>
      </c>
      <c r="B803" s="286" t="s">
        <v>332</v>
      </c>
      <c r="C803" s="183">
        <v>6</v>
      </c>
      <c r="D803" s="224" t="s">
        <v>167</v>
      </c>
      <c r="E803" s="351" t="s">
        <v>311</v>
      </c>
      <c r="F803" s="166">
        <v>33</v>
      </c>
      <c r="G803" s="166" t="s">
        <v>47</v>
      </c>
      <c r="H803" s="166"/>
      <c r="I803" s="166"/>
      <c r="J803" s="166">
        <v>8</v>
      </c>
      <c r="K803" s="166">
        <v>8</v>
      </c>
      <c r="L803" s="166"/>
      <c r="M803" s="166"/>
      <c r="N803" s="61"/>
      <c r="O803" s="61"/>
      <c r="P803" s="64"/>
      <c r="Q803" s="61"/>
      <c r="R803" s="61"/>
      <c r="S803" s="61"/>
      <c r="T803" s="61"/>
      <c r="U803" s="61"/>
      <c r="V803" s="61"/>
      <c r="W803" s="61"/>
      <c r="X803" s="61"/>
      <c r="Y803" s="61">
        <f>F803*0.3</f>
        <v>9.9</v>
      </c>
      <c r="Z803" s="61"/>
      <c r="AA803" s="61"/>
      <c r="AB803" s="61"/>
      <c r="AC803" s="61"/>
      <c r="AD803" s="61"/>
      <c r="AE803" s="125"/>
      <c r="AF803" s="128">
        <f>I803+K803+M803+O803+P803+Q803+R803+S803+T803+U803+V803+W803+X803+Y803+Z803+AA803+AB803+AC803+AD803+AE803</f>
        <v>17.9</v>
      </c>
      <c r="AG803" s="126"/>
      <c r="AH803" s="60"/>
      <c r="AI803" s="60"/>
      <c r="AJ803" s="60">
        <f>AF803</f>
        <v>17.9</v>
      </c>
      <c r="AK803" s="60"/>
      <c r="AL803" s="66"/>
      <c r="AM803" s="66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0"/>
      <c r="BQ803" s="60"/>
      <c r="BR803" s="60"/>
      <c r="BS803" s="60"/>
      <c r="BT803" s="60"/>
      <c r="BU803" s="60"/>
      <c r="BV803" s="60"/>
      <c r="BW803" s="60"/>
      <c r="BX803" s="60"/>
      <c r="BY803" s="60"/>
      <c r="BZ803" s="60"/>
      <c r="CA803" s="166"/>
      <c r="CB803" s="60"/>
      <c r="CC803" s="60"/>
      <c r="CD803" s="60"/>
      <c r="CE803" s="60"/>
      <c r="CF803" s="60"/>
      <c r="CG803" s="60"/>
      <c r="CH803" s="60"/>
      <c r="CI803" s="60"/>
      <c r="CJ803" s="60"/>
      <c r="CK803" s="189"/>
      <c r="CL803" s="79" t="b">
        <f t="shared" si="115"/>
        <v>1</v>
      </c>
    </row>
    <row r="804" spans="1:90" s="237" customFormat="1" ht="12" customHeight="1">
      <c r="A804" s="289" t="s">
        <v>334</v>
      </c>
      <c r="B804" s="286" t="s">
        <v>332</v>
      </c>
      <c r="C804" s="183">
        <v>7</v>
      </c>
      <c r="D804" s="230" t="s">
        <v>375</v>
      </c>
      <c r="E804" s="351" t="s">
        <v>311</v>
      </c>
      <c r="F804" s="166">
        <v>33</v>
      </c>
      <c r="G804" s="166" t="s">
        <v>47</v>
      </c>
      <c r="H804" s="166"/>
      <c r="I804" s="166"/>
      <c r="J804" s="166">
        <v>8</v>
      </c>
      <c r="K804" s="166">
        <v>8</v>
      </c>
      <c r="L804" s="166"/>
      <c r="M804" s="166"/>
      <c r="N804" s="61"/>
      <c r="O804" s="61"/>
      <c r="P804" s="64"/>
      <c r="Q804" s="61"/>
      <c r="R804" s="61"/>
      <c r="S804" s="61"/>
      <c r="T804" s="61"/>
      <c r="U804" s="61"/>
      <c r="V804" s="61"/>
      <c r="W804" s="61"/>
      <c r="X804" s="61"/>
      <c r="Y804" s="61">
        <f t="shared" si="113"/>
        <v>9.9</v>
      </c>
      <c r="Z804" s="61"/>
      <c r="AA804" s="61"/>
      <c r="AB804" s="61"/>
      <c r="AC804" s="61"/>
      <c r="AD804" s="61"/>
      <c r="AE804" s="125"/>
      <c r="AF804" s="128">
        <f t="shared" si="118"/>
        <v>17.9</v>
      </c>
      <c r="AG804" s="126"/>
      <c r="AH804" s="60"/>
      <c r="AI804" s="60"/>
      <c r="AJ804" s="60"/>
      <c r="AK804" s="60"/>
      <c r="AL804" s="66"/>
      <c r="AM804" s="66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>
        <v>17.9</v>
      </c>
      <c r="BH804" s="60"/>
      <c r="BI804" s="60"/>
      <c r="BJ804" s="60"/>
      <c r="BK804" s="60"/>
      <c r="BL804" s="60"/>
      <c r="BM804" s="60"/>
      <c r="BN804" s="60"/>
      <c r="BO804" s="60"/>
      <c r="BP804" s="60"/>
      <c r="BQ804" s="60"/>
      <c r="BR804" s="60"/>
      <c r="BS804" s="60"/>
      <c r="BT804" s="60"/>
      <c r="BU804" s="60"/>
      <c r="BV804" s="60"/>
      <c r="BW804" s="60"/>
      <c r="BX804" s="60"/>
      <c r="BY804" s="60"/>
      <c r="BZ804" s="60"/>
      <c r="CA804" s="166"/>
      <c r="CB804" s="60"/>
      <c r="CC804" s="60"/>
      <c r="CD804" s="60"/>
      <c r="CE804" s="60"/>
      <c r="CF804" s="60"/>
      <c r="CG804" s="60"/>
      <c r="CH804" s="60"/>
      <c r="CI804" s="60"/>
      <c r="CJ804" s="60"/>
      <c r="CK804" s="189"/>
      <c r="CL804" s="79" t="b">
        <f t="shared" si="115"/>
        <v>1</v>
      </c>
    </row>
    <row r="805" spans="1:90" s="237" customFormat="1" ht="12" customHeight="1" thickBot="1">
      <c r="A805" s="289" t="s">
        <v>334</v>
      </c>
      <c r="B805" s="286" t="s">
        <v>332</v>
      </c>
      <c r="C805" s="183">
        <v>8</v>
      </c>
      <c r="D805" s="224" t="s">
        <v>216</v>
      </c>
      <c r="E805" s="351" t="s">
        <v>311</v>
      </c>
      <c r="F805" s="166">
        <v>33</v>
      </c>
      <c r="G805" s="166" t="s">
        <v>47</v>
      </c>
      <c r="H805" s="166"/>
      <c r="I805" s="166"/>
      <c r="J805" s="166">
        <v>16</v>
      </c>
      <c r="K805" s="166">
        <v>16</v>
      </c>
      <c r="L805" s="166"/>
      <c r="M805" s="166"/>
      <c r="N805" s="61"/>
      <c r="O805" s="61"/>
      <c r="P805" s="64"/>
      <c r="Q805" s="61"/>
      <c r="R805" s="61"/>
      <c r="S805" s="61"/>
      <c r="T805" s="61"/>
      <c r="U805" s="61"/>
      <c r="V805" s="61"/>
      <c r="W805" s="61"/>
      <c r="X805" s="61"/>
      <c r="Y805" s="61">
        <f>F805*0.3</f>
        <v>9.9</v>
      </c>
      <c r="Z805" s="61"/>
      <c r="AA805" s="61"/>
      <c r="AB805" s="61"/>
      <c r="AC805" s="61"/>
      <c r="AD805" s="61"/>
      <c r="AE805" s="125"/>
      <c r="AF805" s="128">
        <f>I805+K805+M805+O805+P805+Q805+R805+S805+T805+U805+V805+W805+X805+Y805+Z805+AA805+AB805+AC805+AD805+AE805</f>
        <v>25.9</v>
      </c>
      <c r="AG805" s="126"/>
      <c r="AH805" s="60"/>
      <c r="AI805" s="60"/>
      <c r="AJ805" s="60"/>
      <c r="AK805" s="60"/>
      <c r="AL805" s="66"/>
      <c r="AM805" s="66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>
        <f>AF805</f>
        <v>25.9</v>
      </c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0"/>
      <c r="BQ805" s="60"/>
      <c r="BR805" s="60"/>
      <c r="BS805" s="60"/>
      <c r="BT805" s="60"/>
      <c r="BU805" s="60"/>
      <c r="BV805" s="60"/>
      <c r="BW805" s="60"/>
      <c r="BX805" s="60"/>
      <c r="BY805" s="60"/>
      <c r="BZ805" s="60"/>
      <c r="CA805" s="166"/>
      <c r="CB805" s="60"/>
      <c r="CC805" s="60"/>
      <c r="CD805" s="60"/>
      <c r="CE805" s="60"/>
      <c r="CF805" s="60"/>
      <c r="CG805" s="60"/>
      <c r="CH805" s="60"/>
      <c r="CI805" s="60"/>
      <c r="CJ805" s="60"/>
      <c r="CK805" s="189"/>
      <c r="CL805" s="79" t="b">
        <f t="shared" si="115"/>
        <v>1</v>
      </c>
    </row>
    <row r="806" spans="1:90" s="238" customFormat="1" ht="10.5" customHeight="1">
      <c r="A806" s="289" t="s">
        <v>334</v>
      </c>
      <c r="B806" s="286" t="s">
        <v>332</v>
      </c>
      <c r="C806" s="236"/>
      <c r="D806" s="221"/>
      <c r="E806" s="359" t="s">
        <v>314</v>
      </c>
      <c r="F806" s="281"/>
      <c r="G806" s="281"/>
      <c r="H806" s="281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39"/>
      <c r="AF806" s="145"/>
      <c r="AG806" s="143"/>
      <c r="AH806" s="118"/>
      <c r="AI806" s="118"/>
      <c r="AJ806" s="118"/>
      <c r="AK806" s="118"/>
      <c r="AL806" s="118"/>
      <c r="AM806" s="118"/>
      <c r="AN806" s="118"/>
      <c r="AO806" s="118"/>
      <c r="AP806" s="118"/>
      <c r="AQ806" s="118"/>
      <c r="AR806" s="118"/>
      <c r="AS806" s="118"/>
      <c r="AT806" s="118"/>
      <c r="AU806" s="118"/>
      <c r="AV806" s="118"/>
      <c r="AW806" s="118"/>
      <c r="AX806" s="118"/>
      <c r="AY806" s="118"/>
      <c r="AZ806" s="118"/>
      <c r="BA806" s="143"/>
      <c r="BB806" s="143"/>
      <c r="BC806" s="143"/>
      <c r="BD806" s="143"/>
      <c r="BE806" s="118"/>
      <c r="BF806" s="118"/>
      <c r="BG806" s="118"/>
      <c r="BH806" s="118"/>
      <c r="BI806" s="118"/>
      <c r="BJ806" s="118"/>
      <c r="BK806" s="118"/>
      <c r="BL806" s="118"/>
      <c r="BM806" s="118"/>
      <c r="BN806" s="118"/>
      <c r="BO806" s="118"/>
      <c r="BP806" s="118"/>
      <c r="BQ806" s="118"/>
      <c r="BR806" s="118"/>
      <c r="BS806" s="118"/>
      <c r="BT806" s="118"/>
      <c r="BU806" s="118"/>
      <c r="BV806" s="118"/>
      <c r="BW806" s="118"/>
      <c r="BX806" s="118"/>
      <c r="BY806" s="118"/>
      <c r="BZ806" s="118"/>
      <c r="CA806" s="118"/>
      <c r="CB806" s="118"/>
      <c r="CC806" s="118"/>
      <c r="CD806" s="118"/>
      <c r="CE806" s="118"/>
      <c r="CF806" s="118"/>
      <c r="CG806" s="118"/>
      <c r="CH806" s="118"/>
      <c r="CI806" s="118"/>
      <c r="CJ806" s="118"/>
      <c r="CK806" s="241"/>
      <c r="CL806" s="79" t="b">
        <f t="shared" si="115"/>
        <v>1</v>
      </c>
    </row>
    <row r="807" spans="1:90" s="237" customFormat="1" ht="12" customHeight="1">
      <c r="A807" s="289" t="s">
        <v>334</v>
      </c>
      <c r="B807" s="286" t="s">
        <v>332</v>
      </c>
      <c r="C807" s="184">
        <v>1</v>
      </c>
      <c r="D807" s="222" t="s">
        <v>85</v>
      </c>
      <c r="E807" s="355" t="s">
        <v>314</v>
      </c>
      <c r="F807" s="90">
        <v>25</v>
      </c>
      <c r="G807" s="90" t="s">
        <v>55</v>
      </c>
      <c r="H807" s="90"/>
      <c r="I807" s="90"/>
      <c r="J807" s="90">
        <v>8</v>
      </c>
      <c r="K807" s="90">
        <v>8</v>
      </c>
      <c r="L807" s="90"/>
      <c r="M807" s="90"/>
      <c r="N807" s="91"/>
      <c r="O807" s="91"/>
      <c r="P807" s="92"/>
      <c r="Q807" s="91"/>
      <c r="R807" s="91"/>
      <c r="S807" s="91"/>
      <c r="T807" s="91"/>
      <c r="U807" s="91"/>
      <c r="V807" s="91"/>
      <c r="W807" s="91"/>
      <c r="X807" s="91"/>
      <c r="Y807" s="91">
        <f t="shared" si="113"/>
        <v>7.5</v>
      </c>
      <c r="Z807" s="91"/>
      <c r="AA807" s="91"/>
      <c r="AB807" s="91"/>
      <c r="AC807" s="91"/>
      <c r="AD807" s="91"/>
      <c r="AE807" s="133"/>
      <c r="AF807" s="271">
        <f aca="true" t="shared" si="119" ref="AF807:AF813">I807+K807+M807+O807+P807+Q807+R807+S807+T807+U807+V807+W807+X807+Y807+Z807+AA807+AB807+AC807+AD807+AE807</f>
        <v>15.5</v>
      </c>
      <c r="AG807" s="135"/>
      <c r="AH807" s="83"/>
      <c r="AI807" s="83"/>
      <c r="AJ807" s="83"/>
      <c r="AK807" s="60">
        <f>AF807</f>
        <v>15.5</v>
      </c>
      <c r="AL807" s="156"/>
      <c r="AM807" s="156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  <c r="BA807" s="83"/>
      <c r="BB807" s="83"/>
      <c r="BC807" s="83"/>
      <c r="BD807" s="83"/>
      <c r="BE807" s="83"/>
      <c r="BF807" s="83"/>
      <c r="BG807" s="83"/>
      <c r="BH807" s="83"/>
      <c r="BI807" s="83"/>
      <c r="BJ807" s="83"/>
      <c r="BK807" s="83"/>
      <c r="BL807" s="83"/>
      <c r="BM807" s="83"/>
      <c r="BN807" s="83"/>
      <c r="BO807" s="83"/>
      <c r="BP807" s="83"/>
      <c r="BQ807" s="83"/>
      <c r="BR807" s="83"/>
      <c r="BS807" s="83"/>
      <c r="BT807" s="83"/>
      <c r="BU807" s="83"/>
      <c r="BV807" s="83"/>
      <c r="BW807" s="83"/>
      <c r="BX807" s="83"/>
      <c r="BY807" s="83"/>
      <c r="BZ807" s="83"/>
      <c r="CA807" s="90"/>
      <c r="CB807" s="83"/>
      <c r="CC807" s="83"/>
      <c r="CD807" s="83"/>
      <c r="CE807" s="83"/>
      <c r="CF807" s="83"/>
      <c r="CG807" s="83"/>
      <c r="CH807" s="83"/>
      <c r="CI807" s="83"/>
      <c r="CJ807" s="83"/>
      <c r="CK807" s="205"/>
      <c r="CL807" s="79" t="b">
        <f t="shared" si="115"/>
        <v>1</v>
      </c>
    </row>
    <row r="808" spans="1:90" s="237" customFormat="1" ht="12" customHeight="1">
      <c r="A808" s="289" t="s">
        <v>334</v>
      </c>
      <c r="B808" s="286" t="s">
        <v>332</v>
      </c>
      <c r="C808" s="184">
        <v>2</v>
      </c>
      <c r="D808" s="223" t="s">
        <v>127</v>
      </c>
      <c r="E808" s="355" t="s">
        <v>314</v>
      </c>
      <c r="F808" s="90">
        <v>25</v>
      </c>
      <c r="G808" s="90" t="s">
        <v>55</v>
      </c>
      <c r="H808" s="90"/>
      <c r="I808" s="90"/>
      <c r="J808" s="90">
        <v>8</v>
      </c>
      <c r="K808" s="90">
        <v>8</v>
      </c>
      <c r="L808" s="90"/>
      <c r="M808" s="90"/>
      <c r="N808" s="91"/>
      <c r="O808" s="91"/>
      <c r="P808" s="92"/>
      <c r="Q808" s="91"/>
      <c r="R808" s="91"/>
      <c r="S808" s="91"/>
      <c r="T808" s="91"/>
      <c r="U808" s="91"/>
      <c r="V808" s="91"/>
      <c r="W808" s="91"/>
      <c r="X808" s="91"/>
      <c r="Y808" s="91">
        <f t="shared" si="113"/>
        <v>7.5</v>
      </c>
      <c r="Z808" s="91"/>
      <c r="AA808" s="91"/>
      <c r="AB808" s="91"/>
      <c r="AC808" s="91"/>
      <c r="AD808" s="91"/>
      <c r="AE808" s="133"/>
      <c r="AF808" s="271">
        <f t="shared" si="119"/>
        <v>15.5</v>
      </c>
      <c r="AG808" s="135"/>
      <c r="AH808" s="83"/>
      <c r="AI808" s="83"/>
      <c r="AJ808" s="83"/>
      <c r="AK808" s="83"/>
      <c r="AL808" s="156"/>
      <c r="AM808" s="156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  <c r="BA808" s="83"/>
      <c r="BB808" s="83"/>
      <c r="BC808" s="83"/>
      <c r="BD808" s="83"/>
      <c r="BE808" s="83"/>
      <c r="BF808" s="83"/>
      <c r="BG808" s="83"/>
      <c r="BH808" s="83"/>
      <c r="BI808" s="83"/>
      <c r="BJ808" s="83"/>
      <c r="BK808" s="83"/>
      <c r="BL808" s="83"/>
      <c r="BM808" s="83"/>
      <c r="BN808" s="83"/>
      <c r="BO808" s="83"/>
      <c r="BP808" s="83"/>
      <c r="BQ808" s="83"/>
      <c r="BR808" s="83"/>
      <c r="BS808" s="83"/>
      <c r="BT808" s="83"/>
      <c r="BU808" s="83"/>
      <c r="BV808" s="83"/>
      <c r="BW808" s="60">
        <f>AF808</f>
        <v>15.5</v>
      </c>
      <c r="BX808" s="83"/>
      <c r="BY808" s="83"/>
      <c r="BZ808" s="83"/>
      <c r="CA808" s="90"/>
      <c r="CB808" s="83"/>
      <c r="CC808" s="83"/>
      <c r="CD808" s="83"/>
      <c r="CE808" s="83"/>
      <c r="CF808" s="83"/>
      <c r="CG808" s="83"/>
      <c r="CH808" s="83"/>
      <c r="CI808" s="83"/>
      <c r="CJ808" s="83"/>
      <c r="CK808" s="205"/>
      <c r="CL808" s="79" t="b">
        <f t="shared" si="115"/>
        <v>1</v>
      </c>
    </row>
    <row r="809" spans="1:90" s="237" customFormat="1" ht="12" customHeight="1">
      <c r="A809" s="289" t="s">
        <v>334</v>
      </c>
      <c r="B809" s="286" t="s">
        <v>332</v>
      </c>
      <c r="C809" s="184">
        <v>3</v>
      </c>
      <c r="D809" s="223" t="s">
        <v>70</v>
      </c>
      <c r="E809" s="355" t="s">
        <v>314</v>
      </c>
      <c r="F809" s="90">
        <v>25</v>
      </c>
      <c r="G809" s="90" t="s">
        <v>55</v>
      </c>
      <c r="H809" s="90"/>
      <c r="I809" s="90"/>
      <c r="J809" s="90">
        <v>8</v>
      </c>
      <c r="K809" s="90">
        <v>8</v>
      </c>
      <c r="L809" s="90"/>
      <c r="M809" s="90"/>
      <c r="N809" s="91"/>
      <c r="O809" s="91"/>
      <c r="P809" s="92"/>
      <c r="Q809" s="91"/>
      <c r="R809" s="91"/>
      <c r="S809" s="91"/>
      <c r="T809" s="91"/>
      <c r="U809" s="91"/>
      <c r="V809" s="91"/>
      <c r="W809" s="91"/>
      <c r="X809" s="91"/>
      <c r="Y809" s="91">
        <f t="shared" si="113"/>
        <v>7.5</v>
      </c>
      <c r="Z809" s="91"/>
      <c r="AA809" s="91"/>
      <c r="AB809" s="91"/>
      <c r="AC809" s="91"/>
      <c r="AD809" s="91"/>
      <c r="AE809" s="133"/>
      <c r="AF809" s="271">
        <f t="shared" si="119"/>
        <v>15.5</v>
      </c>
      <c r="AG809" s="135"/>
      <c r="AH809" s="83"/>
      <c r="AI809" s="83"/>
      <c r="AJ809" s="83"/>
      <c r="AK809" s="83"/>
      <c r="AL809" s="156"/>
      <c r="AM809" s="156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AY809" s="83"/>
      <c r="AZ809" s="83"/>
      <c r="BA809" s="83"/>
      <c r="BB809" s="83"/>
      <c r="BC809" s="83"/>
      <c r="BD809" s="83"/>
      <c r="BE809" s="83"/>
      <c r="BF809" s="83"/>
      <c r="BG809" s="83"/>
      <c r="BH809" s="83"/>
      <c r="BI809" s="83"/>
      <c r="BJ809" s="83"/>
      <c r="BK809" s="83"/>
      <c r="BL809" s="83"/>
      <c r="BM809" s="83"/>
      <c r="BN809" s="83"/>
      <c r="BO809" s="83"/>
      <c r="BP809" s="60">
        <f>AF809</f>
        <v>15.5</v>
      </c>
      <c r="BQ809" s="83"/>
      <c r="BR809" s="83"/>
      <c r="BS809" s="83"/>
      <c r="BT809" s="83"/>
      <c r="BU809" s="83"/>
      <c r="BV809" s="83"/>
      <c r="BW809" s="83"/>
      <c r="BX809" s="83"/>
      <c r="BY809" s="83"/>
      <c r="BZ809" s="83"/>
      <c r="CA809" s="90"/>
      <c r="CB809" s="83"/>
      <c r="CC809" s="83"/>
      <c r="CD809" s="83"/>
      <c r="CE809" s="83"/>
      <c r="CF809" s="83"/>
      <c r="CG809" s="83"/>
      <c r="CH809" s="83"/>
      <c r="CI809" s="83"/>
      <c r="CJ809" s="83"/>
      <c r="CK809" s="205"/>
      <c r="CL809" s="79" t="b">
        <f t="shared" si="115"/>
        <v>1</v>
      </c>
    </row>
    <row r="810" spans="1:90" s="237" customFormat="1" ht="12" customHeight="1">
      <c r="A810" s="289" t="s">
        <v>334</v>
      </c>
      <c r="B810" s="286" t="s">
        <v>332</v>
      </c>
      <c r="C810" s="184">
        <v>4</v>
      </c>
      <c r="D810" s="222" t="s">
        <v>132</v>
      </c>
      <c r="E810" s="355" t="s">
        <v>314</v>
      </c>
      <c r="F810" s="90">
        <v>25</v>
      </c>
      <c r="G810" s="90" t="s">
        <v>55</v>
      </c>
      <c r="H810" s="90"/>
      <c r="I810" s="90"/>
      <c r="J810" s="90">
        <v>8</v>
      </c>
      <c r="K810" s="90">
        <v>8</v>
      </c>
      <c r="L810" s="90"/>
      <c r="M810" s="90"/>
      <c r="N810" s="91"/>
      <c r="O810" s="91"/>
      <c r="P810" s="92"/>
      <c r="Q810" s="91"/>
      <c r="R810" s="91"/>
      <c r="S810" s="91"/>
      <c r="T810" s="91"/>
      <c r="U810" s="91"/>
      <c r="V810" s="91"/>
      <c r="W810" s="91"/>
      <c r="X810" s="91"/>
      <c r="Y810" s="91">
        <f t="shared" si="113"/>
        <v>7.5</v>
      </c>
      <c r="Z810" s="91"/>
      <c r="AA810" s="91"/>
      <c r="AB810" s="91"/>
      <c r="AC810" s="91"/>
      <c r="AD810" s="91"/>
      <c r="AE810" s="133"/>
      <c r="AF810" s="271">
        <f t="shared" si="119"/>
        <v>15.5</v>
      </c>
      <c r="AG810" s="135"/>
      <c r="AH810" s="83"/>
      <c r="AI810" s="83"/>
      <c r="AJ810" s="83"/>
      <c r="AK810" s="83"/>
      <c r="AL810" s="156"/>
      <c r="AM810" s="156"/>
      <c r="AN810" s="60">
        <f>AF810</f>
        <v>15.5</v>
      </c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AY810" s="83"/>
      <c r="AZ810" s="83"/>
      <c r="BA810" s="83"/>
      <c r="BB810" s="83"/>
      <c r="BC810" s="83"/>
      <c r="BD810" s="83"/>
      <c r="BE810" s="83"/>
      <c r="BF810" s="83"/>
      <c r="BG810" s="83"/>
      <c r="BH810" s="83"/>
      <c r="BI810" s="83"/>
      <c r="BJ810" s="83"/>
      <c r="BK810" s="83"/>
      <c r="BL810" s="83"/>
      <c r="BM810" s="83"/>
      <c r="BN810" s="83"/>
      <c r="BO810" s="83"/>
      <c r="BP810" s="83"/>
      <c r="BQ810" s="83"/>
      <c r="BR810" s="83"/>
      <c r="BS810" s="83"/>
      <c r="BT810" s="83"/>
      <c r="BU810" s="83"/>
      <c r="BV810" s="83"/>
      <c r="BW810" s="83"/>
      <c r="BX810" s="83"/>
      <c r="BY810" s="83"/>
      <c r="BZ810" s="83"/>
      <c r="CA810" s="90"/>
      <c r="CB810" s="83"/>
      <c r="CC810" s="83"/>
      <c r="CD810" s="83"/>
      <c r="CE810" s="83"/>
      <c r="CF810" s="83"/>
      <c r="CG810" s="83"/>
      <c r="CH810" s="83"/>
      <c r="CI810" s="83"/>
      <c r="CJ810" s="83"/>
      <c r="CK810" s="205"/>
      <c r="CL810" s="79" t="b">
        <f t="shared" si="115"/>
        <v>1</v>
      </c>
    </row>
    <row r="811" spans="1:90" s="237" customFormat="1" ht="12" customHeight="1">
      <c r="A811" s="289" t="s">
        <v>334</v>
      </c>
      <c r="B811" s="286" t="s">
        <v>332</v>
      </c>
      <c r="C811" s="184">
        <v>5</v>
      </c>
      <c r="D811" s="222" t="s">
        <v>210</v>
      </c>
      <c r="E811" s="355" t="s">
        <v>314</v>
      </c>
      <c r="F811" s="90">
        <v>25</v>
      </c>
      <c r="G811" s="90" t="s">
        <v>55</v>
      </c>
      <c r="H811" s="90"/>
      <c r="I811" s="90"/>
      <c r="J811" s="90">
        <v>16</v>
      </c>
      <c r="K811" s="90">
        <v>16</v>
      </c>
      <c r="L811" s="90"/>
      <c r="M811" s="90"/>
      <c r="N811" s="91"/>
      <c r="O811" s="91"/>
      <c r="P811" s="92"/>
      <c r="Q811" s="91"/>
      <c r="R811" s="91"/>
      <c r="S811" s="91"/>
      <c r="T811" s="91"/>
      <c r="U811" s="91"/>
      <c r="V811" s="91"/>
      <c r="W811" s="91"/>
      <c r="X811" s="91"/>
      <c r="Y811" s="91">
        <f t="shared" si="113"/>
        <v>7.5</v>
      </c>
      <c r="Z811" s="91"/>
      <c r="AA811" s="91"/>
      <c r="AB811" s="91"/>
      <c r="AC811" s="91"/>
      <c r="AD811" s="91"/>
      <c r="AE811" s="133"/>
      <c r="AF811" s="271">
        <f t="shared" si="119"/>
        <v>23.5</v>
      </c>
      <c r="AG811" s="135"/>
      <c r="AH811" s="83"/>
      <c r="AI811" s="83"/>
      <c r="AJ811" s="83"/>
      <c r="AK811" s="83"/>
      <c r="AL811" s="156"/>
      <c r="AM811" s="156"/>
      <c r="AN811" s="83"/>
      <c r="AO811" s="83"/>
      <c r="AP811" s="83"/>
      <c r="AQ811" s="83"/>
      <c r="AR811" s="83"/>
      <c r="AS811" s="83">
        <f>AF811</f>
        <v>23.5</v>
      </c>
      <c r="AT811" s="83"/>
      <c r="AU811" s="83"/>
      <c r="AV811" s="83"/>
      <c r="AW811" s="83"/>
      <c r="AX811" s="83"/>
      <c r="AY811" s="83"/>
      <c r="AZ811" s="83"/>
      <c r="BA811" s="83"/>
      <c r="BB811" s="83"/>
      <c r="BC811" s="83"/>
      <c r="BD811" s="83"/>
      <c r="BE811" s="83"/>
      <c r="BF811" s="83"/>
      <c r="BG811" s="83"/>
      <c r="BH811" s="83"/>
      <c r="BI811" s="83"/>
      <c r="BJ811" s="83"/>
      <c r="BK811" s="83"/>
      <c r="BL811" s="83"/>
      <c r="BM811" s="83"/>
      <c r="BN811" s="83"/>
      <c r="BO811" s="83"/>
      <c r="BP811" s="83"/>
      <c r="BQ811" s="83"/>
      <c r="BR811" s="83"/>
      <c r="BS811" s="83"/>
      <c r="BT811" s="83"/>
      <c r="BU811" s="83"/>
      <c r="BV811" s="83"/>
      <c r="BW811" s="83"/>
      <c r="BX811" s="83"/>
      <c r="BY811" s="83"/>
      <c r="BZ811" s="83"/>
      <c r="CA811" s="90"/>
      <c r="CB811" s="83"/>
      <c r="CC811" s="83"/>
      <c r="CD811" s="83"/>
      <c r="CE811" s="83"/>
      <c r="CF811" s="83"/>
      <c r="CG811" s="83"/>
      <c r="CH811" s="83"/>
      <c r="CI811" s="83"/>
      <c r="CJ811" s="83"/>
      <c r="CK811" s="205"/>
      <c r="CL811" s="79" t="b">
        <f t="shared" si="115"/>
        <v>1</v>
      </c>
    </row>
    <row r="812" spans="1:90" s="237" customFormat="1" ht="12" customHeight="1">
      <c r="A812" s="289" t="s">
        <v>334</v>
      </c>
      <c r="B812" s="286" t="s">
        <v>332</v>
      </c>
      <c r="C812" s="184">
        <v>6</v>
      </c>
      <c r="D812" s="222" t="s">
        <v>254</v>
      </c>
      <c r="E812" s="355" t="s">
        <v>314</v>
      </c>
      <c r="F812" s="90">
        <v>25</v>
      </c>
      <c r="G812" s="90" t="s">
        <v>55</v>
      </c>
      <c r="H812" s="90"/>
      <c r="I812" s="90"/>
      <c r="J812" s="90">
        <v>8</v>
      </c>
      <c r="K812" s="90">
        <v>8</v>
      </c>
      <c r="L812" s="90"/>
      <c r="M812" s="90"/>
      <c r="N812" s="91"/>
      <c r="O812" s="91"/>
      <c r="P812" s="92"/>
      <c r="Q812" s="91"/>
      <c r="R812" s="91"/>
      <c r="S812" s="91"/>
      <c r="T812" s="91"/>
      <c r="U812" s="91"/>
      <c r="V812" s="91"/>
      <c r="W812" s="91"/>
      <c r="X812" s="91"/>
      <c r="Y812" s="91">
        <f t="shared" si="113"/>
        <v>7.5</v>
      </c>
      <c r="Z812" s="91"/>
      <c r="AA812" s="91"/>
      <c r="AB812" s="91"/>
      <c r="AC812" s="91"/>
      <c r="AD812" s="91"/>
      <c r="AE812" s="133"/>
      <c r="AF812" s="271">
        <f t="shared" si="119"/>
        <v>15.5</v>
      </c>
      <c r="AG812" s="135"/>
      <c r="AH812" s="83"/>
      <c r="AI812" s="83"/>
      <c r="AJ812" s="83"/>
      <c r="AK812" s="83"/>
      <c r="AL812" s="156"/>
      <c r="AM812" s="156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AY812" s="83"/>
      <c r="AZ812" s="83"/>
      <c r="BA812" s="83"/>
      <c r="BB812" s="83"/>
      <c r="BC812" s="83"/>
      <c r="BD812" s="83"/>
      <c r="BE812" s="83"/>
      <c r="BF812" s="83"/>
      <c r="BG812" s="83"/>
      <c r="BH812" s="83"/>
      <c r="BI812" s="83"/>
      <c r="BJ812" s="83"/>
      <c r="BK812" s="83"/>
      <c r="BL812" s="83"/>
      <c r="BM812" s="60">
        <f>AF812</f>
        <v>15.5</v>
      </c>
      <c r="BN812" s="83"/>
      <c r="BO812" s="83"/>
      <c r="BP812" s="83"/>
      <c r="BQ812" s="83"/>
      <c r="BR812" s="83"/>
      <c r="BS812" s="83"/>
      <c r="BT812" s="83"/>
      <c r="BU812" s="83"/>
      <c r="BV812" s="83"/>
      <c r="BW812" s="83"/>
      <c r="BX812" s="83"/>
      <c r="BY812" s="83"/>
      <c r="BZ812" s="83"/>
      <c r="CA812" s="90"/>
      <c r="CB812" s="83"/>
      <c r="CC812" s="83"/>
      <c r="CD812" s="83"/>
      <c r="CE812" s="83"/>
      <c r="CF812" s="83"/>
      <c r="CG812" s="83"/>
      <c r="CH812" s="83"/>
      <c r="CI812" s="83"/>
      <c r="CJ812" s="83"/>
      <c r="CK812" s="205"/>
      <c r="CL812" s="79" t="b">
        <f t="shared" si="115"/>
        <v>1</v>
      </c>
    </row>
    <row r="813" spans="1:90" s="237" customFormat="1" ht="12" customHeight="1">
      <c r="A813" s="289" t="s">
        <v>334</v>
      </c>
      <c r="B813" s="286" t="s">
        <v>332</v>
      </c>
      <c r="C813" s="184">
        <v>7</v>
      </c>
      <c r="D813" s="230" t="s">
        <v>319</v>
      </c>
      <c r="E813" s="355" t="s">
        <v>314</v>
      </c>
      <c r="F813" s="90">
        <v>25</v>
      </c>
      <c r="G813" s="90" t="s">
        <v>55</v>
      </c>
      <c r="H813" s="90"/>
      <c r="I813" s="90"/>
      <c r="J813" s="90">
        <v>16</v>
      </c>
      <c r="K813" s="90">
        <v>16</v>
      </c>
      <c r="L813" s="90"/>
      <c r="M813" s="90"/>
      <c r="N813" s="89"/>
      <c r="O813" s="96"/>
      <c r="P813" s="92"/>
      <c r="Q813" s="97"/>
      <c r="R813" s="96"/>
      <c r="S813" s="97"/>
      <c r="T813" s="96"/>
      <c r="U813" s="96"/>
      <c r="V813" s="96"/>
      <c r="W813" s="91"/>
      <c r="X813" s="96"/>
      <c r="Y813" s="91">
        <f t="shared" si="113"/>
        <v>7.5</v>
      </c>
      <c r="Z813" s="96"/>
      <c r="AA813" s="91"/>
      <c r="AB813" s="91"/>
      <c r="AC813" s="91"/>
      <c r="AD813" s="91"/>
      <c r="AE813" s="133"/>
      <c r="AF813" s="271">
        <f t="shared" si="119"/>
        <v>23.5</v>
      </c>
      <c r="AG813" s="135"/>
      <c r="AH813" s="83"/>
      <c r="AI813" s="83"/>
      <c r="AJ813" s="83"/>
      <c r="AK813" s="83"/>
      <c r="AL813" s="156"/>
      <c r="AM813" s="156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  <c r="AX813" s="83"/>
      <c r="AY813" s="83"/>
      <c r="AZ813" s="83"/>
      <c r="BA813" s="83"/>
      <c r="BB813" s="83"/>
      <c r="BC813" s="83"/>
      <c r="BD813" s="83"/>
      <c r="BE813" s="83"/>
      <c r="BF813" s="83"/>
      <c r="BG813" s="83"/>
      <c r="BH813" s="83"/>
      <c r="BI813" s="83"/>
      <c r="BJ813" s="83"/>
      <c r="BK813" s="83"/>
      <c r="BL813" s="83"/>
      <c r="BM813" s="83"/>
      <c r="BN813" s="83"/>
      <c r="BO813" s="83"/>
      <c r="BP813" s="83"/>
      <c r="BQ813" s="83"/>
      <c r="BR813" s="83"/>
      <c r="BS813" s="83"/>
      <c r="BT813" s="83"/>
      <c r="BU813" s="83"/>
      <c r="BV813" s="83"/>
      <c r="BW813" s="83"/>
      <c r="BX813" s="83"/>
      <c r="BY813" s="83"/>
      <c r="BZ813" s="83"/>
      <c r="CA813" s="90"/>
      <c r="CB813" s="83"/>
      <c r="CC813" s="83"/>
      <c r="CD813" s="83"/>
      <c r="CE813" s="83">
        <f>AF813</f>
        <v>23.5</v>
      </c>
      <c r="CF813" s="83"/>
      <c r="CG813" s="83"/>
      <c r="CH813" s="83"/>
      <c r="CI813" s="83"/>
      <c r="CJ813" s="83"/>
      <c r="CK813" s="205"/>
      <c r="CL813" s="79" t="b">
        <f t="shared" si="115"/>
        <v>1</v>
      </c>
    </row>
    <row r="814" spans="1:90" s="237" customFormat="1" ht="12" customHeight="1" thickBot="1">
      <c r="A814" s="289" t="s">
        <v>334</v>
      </c>
      <c r="B814" s="286" t="s">
        <v>332</v>
      </c>
      <c r="C814" s="184">
        <v>8</v>
      </c>
      <c r="D814" s="223" t="s">
        <v>133</v>
      </c>
      <c r="E814" s="355" t="s">
        <v>314</v>
      </c>
      <c r="F814" s="90">
        <v>25</v>
      </c>
      <c r="G814" s="90" t="s">
        <v>55</v>
      </c>
      <c r="H814" s="90"/>
      <c r="I814" s="90"/>
      <c r="J814" s="90"/>
      <c r="K814" s="90"/>
      <c r="L814" s="90"/>
      <c r="M814" s="90"/>
      <c r="N814" s="91"/>
      <c r="O814" s="91"/>
      <c r="P814" s="92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2">
        <v>2</v>
      </c>
      <c r="AB814" s="92"/>
      <c r="AC814" s="64">
        <f>ROUND(F814/10*0.5*5,0)</f>
        <v>6</v>
      </c>
      <c r="AD814" s="91"/>
      <c r="AE814" s="133"/>
      <c r="AF814" s="271">
        <v>10</v>
      </c>
      <c r="AG814" s="135"/>
      <c r="AH814" s="83"/>
      <c r="AI814" s="83"/>
      <c r="AJ814" s="83"/>
      <c r="AK814" s="83"/>
      <c r="AL814" s="156"/>
      <c r="AM814" s="156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AY814" s="83"/>
      <c r="AZ814" s="83"/>
      <c r="BA814" s="83"/>
      <c r="BB814" s="83"/>
      <c r="BC814" s="83"/>
      <c r="BD814" s="83"/>
      <c r="BE814" s="83"/>
      <c r="BF814" s="83"/>
      <c r="BG814" s="83"/>
      <c r="BH814" s="83"/>
      <c r="BI814" s="83"/>
      <c r="BJ814" s="83"/>
      <c r="BK814" s="83"/>
      <c r="BL814" s="83"/>
      <c r="BM814" s="83"/>
      <c r="BN814" s="83"/>
      <c r="BO814" s="83"/>
      <c r="BP814" s="83"/>
      <c r="BQ814" s="83"/>
      <c r="BR814" s="83"/>
      <c r="BS814" s="83"/>
      <c r="BT814" s="83"/>
      <c r="BU814" s="83"/>
      <c r="BV814" s="83"/>
      <c r="BW814" s="83"/>
      <c r="BX814" s="83"/>
      <c r="BY814" s="83"/>
      <c r="BZ814" s="83"/>
      <c r="CA814" s="90"/>
      <c r="CB814" s="83"/>
      <c r="CC814" s="83"/>
      <c r="CD814" s="83"/>
      <c r="CE814" s="83"/>
      <c r="CF814" s="83"/>
      <c r="CG814" s="71">
        <f>AF814</f>
        <v>10</v>
      </c>
      <c r="CH814" s="83"/>
      <c r="CI814" s="83"/>
      <c r="CJ814" s="83"/>
      <c r="CK814" s="205"/>
      <c r="CL814" s="79" t="b">
        <f t="shared" si="115"/>
        <v>1</v>
      </c>
    </row>
    <row r="815" spans="1:90" s="238" customFormat="1" ht="10.5" customHeight="1">
      <c r="A815" s="289" t="s">
        <v>334</v>
      </c>
      <c r="B815" s="286" t="s">
        <v>332</v>
      </c>
      <c r="C815" s="236"/>
      <c r="D815" s="221"/>
      <c r="E815" s="359" t="s">
        <v>315</v>
      </c>
      <c r="F815" s="281"/>
      <c r="G815" s="281"/>
      <c r="H815" s="281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39"/>
      <c r="AF815" s="145"/>
      <c r="AG815" s="143"/>
      <c r="AH815" s="118"/>
      <c r="AI815" s="118"/>
      <c r="AJ815" s="118"/>
      <c r="AK815" s="118"/>
      <c r="AL815" s="118"/>
      <c r="AM815" s="118"/>
      <c r="AN815" s="118"/>
      <c r="AO815" s="118"/>
      <c r="AP815" s="118"/>
      <c r="AQ815" s="118"/>
      <c r="AR815" s="118"/>
      <c r="AS815" s="118"/>
      <c r="AT815" s="118"/>
      <c r="AU815" s="118"/>
      <c r="AV815" s="118"/>
      <c r="AW815" s="118"/>
      <c r="AX815" s="118"/>
      <c r="AY815" s="118"/>
      <c r="AZ815" s="118"/>
      <c r="BA815" s="143"/>
      <c r="BB815" s="143"/>
      <c r="BC815" s="143"/>
      <c r="BD815" s="143"/>
      <c r="BE815" s="118"/>
      <c r="BF815" s="118"/>
      <c r="BG815" s="118"/>
      <c r="BH815" s="118"/>
      <c r="BI815" s="118"/>
      <c r="BJ815" s="118"/>
      <c r="BK815" s="118"/>
      <c r="BL815" s="118"/>
      <c r="BM815" s="118"/>
      <c r="BN815" s="118"/>
      <c r="BO815" s="118"/>
      <c r="BP815" s="118"/>
      <c r="BQ815" s="118"/>
      <c r="BR815" s="118"/>
      <c r="BS815" s="118"/>
      <c r="BT815" s="118"/>
      <c r="BU815" s="118"/>
      <c r="BV815" s="118"/>
      <c r="BW815" s="118"/>
      <c r="BX815" s="118"/>
      <c r="BY815" s="118"/>
      <c r="BZ815" s="118"/>
      <c r="CA815" s="118"/>
      <c r="CB815" s="118"/>
      <c r="CC815" s="118"/>
      <c r="CD815" s="118"/>
      <c r="CE815" s="118"/>
      <c r="CF815" s="118"/>
      <c r="CG815" s="118"/>
      <c r="CH815" s="118"/>
      <c r="CI815" s="118"/>
      <c r="CJ815" s="118"/>
      <c r="CK815" s="241"/>
      <c r="CL815" s="79" t="b">
        <f t="shared" si="115"/>
        <v>1</v>
      </c>
    </row>
    <row r="816" spans="1:90" s="237" customFormat="1" ht="12" customHeight="1">
      <c r="A816" s="289" t="s">
        <v>334</v>
      </c>
      <c r="B816" s="286" t="s">
        <v>332</v>
      </c>
      <c r="C816" s="184">
        <v>1</v>
      </c>
      <c r="D816" s="318" t="s">
        <v>305</v>
      </c>
      <c r="E816" s="355" t="s">
        <v>315</v>
      </c>
      <c r="F816" s="90">
        <v>32</v>
      </c>
      <c r="G816" s="90" t="s">
        <v>47</v>
      </c>
      <c r="H816" s="90"/>
      <c r="I816" s="90"/>
      <c r="J816" s="90">
        <v>12</v>
      </c>
      <c r="K816" s="90">
        <v>12</v>
      </c>
      <c r="L816" s="94"/>
      <c r="M816" s="90"/>
      <c r="N816" s="95"/>
      <c r="O816" s="91"/>
      <c r="P816" s="92"/>
      <c r="Q816" s="91"/>
      <c r="R816" s="91"/>
      <c r="S816" s="91"/>
      <c r="T816" s="91"/>
      <c r="U816" s="91"/>
      <c r="V816" s="91"/>
      <c r="W816" s="91"/>
      <c r="X816" s="91"/>
      <c r="Y816" s="91">
        <f aca="true" t="shared" si="120" ref="Y816:Y821">0.3*F816</f>
        <v>9.6</v>
      </c>
      <c r="Z816" s="91"/>
      <c r="AA816" s="91"/>
      <c r="AB816" s="91"/>
      <c r="AC816" s="91"/>
      <c r="AD816" s="91"/>
      <c r="AE816" s="133"/>
      <c r="AF816" s="271">
        <f>SUM(K816:AE816)</f>
        <v>21.6</v>
      </c>
      <c r="AG816" s="135"/>
      <c r="AH816" s="83"/>
      <c r="AI816" s="83"/>
      <c r="AJ816" s="83"/>
      <c r="AK816" s="83"/>
      <c r="AL816" s="156"/>
      <c r="AM816" s="156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AY816" s="83"/>
      <c r="AZ816" s="83"/>
      <c r="BA816" s="83"/>
      <c r="BB816" s="83"/>
      <c r="BC816" s="83"/>
      <c r="BD816" s="83"/>
      <c r="BE816" s="83"/>
      <c r="BF816" s="83">
        <f>AF816</f>
        <v>21.6</v>
      </c>
      <c r="BG816" s="83"/>
      <c r="BH816" s="83"/>
      <c r="BI816" s="83"/>
      <c r="BJ816" s="83"/>
      <c r="BK816" s="83"/>
      <c r="BL816" s="83"/>
      <c r="BM816" s="83"/>
      <c r="BN816" s="83"/>
      <c r="BO816" s="83"/>
      <c r="BP816" s="83"/>
      <c r="BQ816" s="83"/>
      <c r="BR816" s="83"/>
      <c r="BS816" s="83"/>
      <c r="BT816" s="83"/>
      <c r="BU816" s="83"/>
      <c r="BV816" s="83"/>
      <c r="BW816" s="83"/>
      <c r="BX816" s="83"/>
      <c r="BY816" s="83"/>
      <c r="BZ816" s="83"/>
      <c r="CA816" s="90"/>
      <c r="CB816" s="83"/>
      <c r="CC816" s="83"/>
      <c r="CD816" s="83"/>
      <c r="CE816" s="83"/>
      <c r="CF816" s="83"/>
      <c r="CG816" s="83"/>
      <c r="CH816" s="83"/>
      <c r="CI816" s="83"/>
      <c r="CJ816" s="83"/>
      <c r="CK816" s="205"/>
      <c r="CL816" s="79" t="b">
        <f t="shared" si="115"/>
        <v>1</v>
      </c>
    </row>
    <row r="817" spans="1:90" s="237" customFormat="1" ht="12" customHeight="1">
      <c r="A817" s="289" t="s">
        <v>334</v>
      </c>
      <c r="B817" s="286" t="s">
        <v>332</v>
      </c>
      <c r="C817" s="184">
        <v>2</v>
      </c>
      <c r="D817" s="229" t="s">
        <v>212</v>
      </c>
      <c r="E817" s="355" t="s">
        <v>315</v>
      </c>
      <c r="F817" s="90">
        <v>32</v>
      </c>
      <c r="G817" s="90" t="s">
        <v>47</v>
      </c>
      <c r="H817" s="90"/>
      <c r="I817" s="90"/>
      <c r="J817" s="90">
        <v>16</v>
      </c>
      <c r="K817" s="90">
        <v>16</v>
      </c>
      <c r="L817" s="90"/>
      <c r="M817" s="90"/>
      <c r="N817" s="91"/>
      <c r="O817" s="91"/>
      <c r="P817" s="92"/>
      <c r="Q817" s="91"/>
      <c r="R817" s="91"/>
      <c r="S817" s="91"/>
      <c r="T817" s="91"/>
      <c r="U817" s="91"/>
      <c r="V817" s="91"/>
      <c r="W817" s="91"/>
      <c r="X817" s="91"/>
      <c r="Y817" s="91">
        <f t="shared" si="120"/>
        <v>9.6</v>
      </c>
      <c r="Z817" s="91"/>
      <c r="AA817" s="91"/>
      <c r="AB817" s="91"/>
      <c r="AC817" s="91"/>
      <c r="AD817" s="91"/>
      <c r="AE817" s="133"/>
      <c r="AF817" s="271">
        <f>I817+K817+M815+O817+P817+Q817+R817+S817+T817+U817+V817+W817+X817+Y817+Z817+AA817+AB817+AC817+AD817+AE817</f>
        <v>25.6</v>
      </c>
      <c r="AG817" s="135"/>
      <c r="AH817" s="83"/>
      <c r="AI817" s="83"/>
      <c r="AJ817" s="83"/>
      <c r="AK817" s="83"/>
      <c r="AL817" s="156"/>
      <c r="AM817" s="156"/>
      <c r="AN817" s="83"/>
      <c r="AO817" s="83"/>
      <c r="AP817" s="83"/>
      <c r="AQ817" s="83"/>
      <c r="AR817" s="83"/>
      <c r="AS817" s="83">
        <f>AF817</f>
        <v>25.6</v>
      </c>
      <c r="AT817" s="83"/>
      <c r="AU817" s="83"/>
      <c r="AV817" s="83"/>
      <c r="AW817" s="83"/>
      <c r="AX817" s="83"/>
      <c r="AY817" s="83"/>
      <c r="AZ817" s="83"/>
      <c r="BA817" s="83"/>
      <c r="BB817" s="83"/>
      <c r="BC817" s="83"/>
      <c r="BD817" s="83"/>
      <c r="BE817" s="83"/>
      <c r="BF817" s="83"/>
      <c r="BG817" s="83"/>
      <c r="BH817" s="83"/>
      <c r="BI817" s="83"/>
      <c r="BJ817" s="83"/>
      <c r="BK817" s="83"/>
      <c r="BL817" s="83"/>
      <c r="BM817" s="83"/>
      <c r="BN817" s="83"/>
      <c r="BO817" s="83"/>
      <c r="BP817" s="83"/>
      <c r="BQ817" s="83"/>
      <c r="BR817" s="83"/>
      <c r="BS817" s="83"/>
      <c r="BT817" s="83"/>
      <c r="BU817" s="83"/>
      <c r="BV817" s="83"/>
      <c r="BW817" s="83"/>
      <c r="BX817" s="83"/>
      <c r="BY817" s="83"/>
      <c r="BZ817" s="83"/>
      <c r="CA817" s="90"/>
      <c r="CB817" s="83"/>
      <c r="CC817" s="83"/>
      <c r="CD817" s="83"/>
      <c r="CE817" s="83"/>
      <c r="CF817" s="83"/>
      <c r="CG817" s="83"/>
      <c r="CH817" s="83"/>
      <c r="CI817" s="83"/>
      <c r="CJ817" s="83"/>
      <c r="CK817" s="205"/>
      <c r="CL817" s="79" t="b">
        <f t="shared" si="115"/>
        <v>1</v>
      </c>
    </row>
    <row r="818" spans="1:90" s="237" customFormat="1" ht="12" customHeight="1">
      <c r="A818" s="289" t="s">
        <v>334</v>
      </c>
      <c r="B818" s="286" t="s">
        <v>332</v>
      </c>
      <c r="C818" s="184">
        <v>3</v>
      </c>
      <c r="D818" s="229" t="s">
        <v>214</v>
      </c>
      <c r="E818" s="355" t="s">
        <v>315</v>
      </c>
      <c r="F818" s="90">
        <v>32</v>
      </c>
      <c r="G818" s="90" t="s">
        <v>47</v>
      </c>
      <c r="H818" s="90"/>
      <c r="I818" s="90"/>
      <c r="J818" s="90">
        <v>12</v>
      </c>
      <c r="K818" s="90">
        <v>12</v>
      </c>
      <c r="L818" s="90"/>
      <c r="M818" s="90"/>
      <c r="N818" s="91"/>
      <c r="O818" s="91"/>
      <c r="P818" s="92"/>
      <c r="Q818" s="91"/>
      <c r="R818" s="91"/>
      <c r="S818" s="91"/>
      <c r="T818" s="91"/>
      <c r="U818" s="91"/>
      <c r="V818" s="91"/>
      <c r="W818" s="91"/>
      <c r="X818" s="91"/>
      <c r="Y818" s="91">
        <f t="shared" si="120"/>
        <v>9.6</v>
      </c>
      <c r="Z818" s="91"/>
      <c r="AA818" s="91"/>
      <c r="AB818" s="91"/>
      <c r="AC818" s="91"/>
      <c r="AD818" s="91"/>
      <c r="AE818" s="133"/>
      <c r="AF818" s="271">
        <f>I818+K818+M816+O818+P818+Q818+R818+S818+T818+U818+V818+W818+X818+Y818+Z818+AA818+AB818+AC818+AD818+AE818</f>
        <v>21.6</v>
      </c>
      <c r="AG818" s="135"/>
      <c r="AH818" s="83"/>
      <c r="AI818" s="83"/>
      <c r="AJ818" s="83"/>
      <c r="AK818" s="83"/>
      <c r="AL818" s="156"/>
      <c r="AM818" s="156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  <c r="AX818" s="83"/>
      <c r="AY818" s="83"/>
      <c r="AZ818" s="83"/>
      <c r="BA818" s="83"/>
      <c r="BB818" s="83"/>
      <c r="BC818" s="83"/>
      <c r="BD818" s="83"/>
      <c r="BE818" s="83"/>
      <c r="BF818" s="83">
        <f>AF818</f>
        <v>21.6</v>
      </c>
      <c r="BG818" s="83"/>
      <c r="BH818" s="83"/>
      <c r="BI818" s="83"/>
      <c r="BJ818" s="83"/>
      <c r="BK818" s="83"/>
      <c r="BL818" s="83"/>
      <c r="BM818" s="83"/>
      <c r="BN818" s="83"/>
      <c r="BO818" s="83"/>
      <c r="BP818" s="83"/>
      <c r="BQ818" s="83"/>
      <c r="BR818" s="83"/>
      <c r="BS818" s="83"/>
      <c r="BT818" s="83"/>
      <c r="BU818" s="83"/>
      <c r="BV818" s="83"/>
      <c r="BW818" s="83"/>
      <c r="BX818" s="83"/>
      <c r="BY818" s="83"/>
      <c r="BZ818" s="83"/>
      <c r="CA818" s="90"/>
      <c r="CB818" s="83"/>
      <c r="CC818" s="83"/>
      <c r="CD818" s="83"/>
      <c r="CE818" s="83"/>
      <c r="CF818" s="83"/>
      <c r="CG818" s="83"/>
      <c r="CH818" s="83"/>
      <c r="CI818" s="83"/>
      <c r="CJ818" s="83"/>
      <c r="CK818" s="205"/>
      <c r="CL818" s="79" t="b">
        <f t="shared" si="115"/>
        <v>1</v>
      </c>
    </row>
    <row r="819" spans="1:90" s="237" customFormat="1" ht="12" customHeight="1">
      <c r="A819" s="289" t="s">
        <v>334</v>
      </c>
      <c r="B819" s="286" t="s">
        <v>332</v>
      </c>
      <c r="C819" s="184">
        <v>4</v>
      </c>
      <c r="D819" s="229" t="s">
        <v>317</v>
      </c>
      <c r="E819" s="355" t="s">
        <v>315</v>
      </c>
      <c r="F819" s="90">
        <v>32</v>
      </c>
      <c r="G819" s="90" t="s">
        <v>47</v>
      </c>
      <c r="H819" s="90"/>
      <c r="I819" s="90"/>
      <c r="J819" s="90">
        <v>12</v>
      </c>
      <c r="K819" s="90">
        <v>12</v>
      </c>
      <c r="L819" s="90"/>
      <c r="M819" s="90"/>
      <c r="N819" s="91"/>
      <c r="O819" s="91"/>
      <c r="P819" s="92"/>
      <c r="Q819" s="91"/>
      <c r="R819" s="91"/>
      <c r="S819" s="91"/>
      <c r="T819" s="91"/>
      <c r="U819" s="91"/>
      <c r="V819" s="91"/>
      <c r="W819" s="91"/>
      <c r="X819" s="91"/>
      <c r="Y819" s="91">
        <f t="shared" si="120"/>
        <v>9.6</v>
      </c>
      <c r="Z819" s="91"/>
      <c r="AA819" s="91"/>
      <c r="AB819" s="91"/>
      <c r="AC819" s="91"/>
      <c r="AD819" s="91"/>
      <c r="AE819" s="133"/>
      <c r="AF819" s="271">
        <f>I819+K819+M817+O819+P819+Q819+R819+S819+T819+U819+V819+W819+X819+Y819+Z819+AA819+AB819+AC819+AD819+AE819</f>
        <v>21.6</v>
      </c>
      <c r="AG819" s="135"/>
      <c r="AH819" s="83"/>
      <c r="AI819" s="83"/>
      <c r="AJ819" s="83"/>
      <c r="AK819" s="83"/>
      <c r="AL819" s="156"/>
      <c r="AM819" s="156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  <c r="AX819" s="83"/>
      <c r="AY819" s="83"/>
      <c r="AZ819" s="83"/>
      <c r="BA819" s="83"/>
      <c r="BB819" s="83"/>
      <c r="BC819" s="83"/>
      <c r="BD819" s="83"/>
      <c r="BE819" s="83"/>
      <c r="BF819" s="83">
        <f>AF819</f>
        <v>21.6</v>
      </c>
      <c r="BG819" s="83"/>
      <c r="BH819" s="83"/>
      <c r="BI819" s="83"/>
      <c r="BJ819" s="83"/>
      <c r="BK819" s="83"/>
      <c r="BL819" s="83"/>
      <c r="BM819" s="83"/>
      <c r="BN819" s="83"/>
      <c r="BO819" s="83"/>
      <c r="BP819" s="83"/>
      <c r="BQ819" s="83"/>
      <c r="BR819" s="83"/>
      <c r="BS819" s="83"/>
      <c r="BT819" s="83"/>
      <c r="BU819" s="83"/>
      <c r="BV819" s="83"/>
      <c r="BW819" s="83"/>
      <c r="BX819" s="83"/>
      <c r="BY819" s="83"/>
      <c r="BZ819" s="83"/>
      <c r="CA819" s="90"/>
      <c r="CB819" s="83"/>
      <c r="CC819" s="83"/>
      <c r="CD819" s="83"/>
      <c r="CE819" s="83"/>
      <c r="CF819" s="83"/>
      <c r="CG819" s="83"/>
      <c r="CH819" s="83"/>
      <c r="CI819" s="83"/>
      <c r="CJ819" s="83"/>
      <c r="CK819" s="205"/>
      <c r="CL819" s="79" t="b">
        <f t="shared" si="115"/>
        <v>1</v>
      </c>
    </row>
    <row r="820" spans="1:90" s="237" customFormat="1" ht="12" customHeight="1">
      <c r="A820" s="289" t="s">
        <v>334</v>
      </c>
      <c r="B820" s="286" t="s">
        <v>332</v>
      </c>
      <c r="C820" s="184">
        <v>5</v>
      </c>
      <c r="D820" s="229" t="s">
        <v>213</v>
      </c>
      <c r="E820" s="355" t="s">
        <v>315</v>
      </c>
      <c r="F820" s="90">
        <v>32</v>
      </c>
      <c r="G820" s="90" t="s">
        <v>47</v>
      </c>
      <c r="H820" s="90"/>
      <c r="I820" s="90"/>
      <c r="J820" s="90">
        <v>8</v>
      </c>
      <c r="K820" s="90">
        <v>8</v>
      </c>
      <c r="L820" s="90"/>
      <c r="M820" s="90"/>
      <c r="N820" s="91"/>
      <c r="O820" s="91"/>
      <c r="P820" s="92"/>
      <c r="Q820" s="91"/>
      <c r="R820" s="91"/>
      <c r="S820" s="91"/>
      <c r="T820" s="91"/>
      <c r="U820" s="91"/>
      <c r="V820" s="91"/>
      <c r="W820" s="91"/>
      <c r="X820" s="91"/>
      <c r="Y820" s="91">
        <f t="shared" si="120"/>
        <v>9.6</v>
      </c>
      <c r="Z820" s="91"/>
      <c r="AA820" s="91"/>
      <c r="AB820" s="91"/>
      <c r="AC820" s="91"/>
      <c r="AD820" s="91"/>
      <c r="AE820" s="133"/>
      <c r="AF820" s="271">
        <f>I820+K820+M818+O820+P820+Q820+R820+S820+T820+U820+V820+W820+X820+Y820+Z820+AA820+AB820+AC820+AD820+AE820</f>
        <v>17.6</v>
      </c>
      <c r="AG820" s="135"/>
      <c r="AH820" s="83"/>
      <c r="AI820" s="83"/>
      <c r="AJ820" s="83"/>
      <c r="AK820" s="83"/>
      <c r="AL820" s="156"/>
      <c r="AM820" s="156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  <c r="AX820" s="83"/>
      <c r="AY820" s="83"/>
      <c r="AZ820" s="83"/>
      <c r="BA820" s="83"/>
      <c r="BB820" s="83"/>
      <c r="BC820" s="83"/>
      <c r="BD820" s="83"/>
      <c r="BE820" s="83"/>
      <c r="BF820" s="83">
        <f>AF820</f>
        <v>17.6</v>
      </c>
      <c r="BG820" s="83"/>
      <c r="BH820" s="83"/>
      <c r="BI820" s="83"/>
      <c r="BJ820" s="83"/>
      <c r="BK820" s="83"/>
      <c r="BL820" s="83"/>
      <c r="BM820" s="83"/>
      <c r="BN820" s="83"/>
      <c r="BO820" s="83"/>
      <c r="BP820" s="83"/>
      <c r="BQ820" s="83"/>
      <c r="BR820" s="83"/>
      <c r="BS820" s="83"/>
      <c r="BT820" s="83"/>
      <c r="BU820" s="83"/>
      <c r="BV820" s="83"/>
      <c r="BW820" s="83"/>
      <c r="BX820" s="83"/>
      <c r="BY820" s="83"/>
      <c r="BZ820" s="83"/>
      <c r="CA820" s="90"/>
      <c r="CB820" s="83"/>
      <c r="CC820" s="83"/>
      <c r="CD820" s="83"/>
      <c r="CE820" s="83"/>
      <c r="CF820" s="83"/>
      <c r="CG820" s="83"/>
      <c r="CH820" s="83"/>
      <c r="CI820" s="83"/>
      <c r="CJ820" s="83"/>
      <c r="CK820" s="205"/>
      <c r="CL820" s="79" t="b">
        <f t="shared" si="115"/>
        <v>1</v>
      </c>
    </row>
    <row r="821" spans="1:90" s="237" customFormat="1" ht="12" customHeight="1" thickBot="1">
      <c r="A821" s="289" t="s">
        <v>334</v>
      </c>
      <c r="B821" s="286" t="s">
        <v>332</v>
      </c>
      <c r="C821" s="184">
        <v>6</v>
      </c>
      <c r="D821" s="229" t="s">
        <v>215</v>
      </c>
      <c r="E821" s="355" t="s">
        <v>315</v>
      </c>
      <c r="F821" s="90">
        <v>32</v>
      </c>
      <c r="G821" s="90" t="s">
        <v>47</v>
      </c>
      <c r="H821" s="90"/>
      <c r="I821" s="90"/>
      <c r="J821" s="90">
        <v>12</v>
      </c>
      <c r="K821" s="90">
        <v>12</v>
      </c>
      <c r="L821" s="90"/>
      <c r="M821" s="90"/>
      <c r="N821" s="91"/>
      <c r="O821" s="91"/>
      <c r="P821" s="92"/>
      <c r="Q821" s="91"/>
      <c r="R821" s="91"/>
      <c r="S821" s="91"/>
      <c r="T821" s="91"/>
      <c r="U821" s="91"/>
      <c r="V821" s="91"/>
      <c r="W821" s="91"/>
      <c r="X821" s="91"/>
      <c r="Y821" s="91">
        <f t="shared" si="120"/>
        <v>9.6</v>
      </c>
      <c r="Z821" s="91"/>
      <c r="AA821" s="91"/>
      <c r="AB821" s="91"/>
      <c r="AC821" s="91"/>
      <c r="AD821" s="91"/>
      <c r="AE821" s="133"/>
      <c r="AF821" s="271">
        <f>I821+K821+M819+O821+P821+Q821+R821+S821+T821+U821+V821+W821+X821+Y821+Z821+AA821+AB821+AC821+AD821+AE821</f>
        <v>21.6</v>
      </c>
      <c r="AG821" s="135"/>
      <c r="AH821" s="83"/>
      <c r="AI821" s="83"/>
      <c r="AJ821" s="83"/>
      <c r="AK821" s="83"/>
      <c r="AL821" s="156"/>
      <c r="AM821" s="156"/>
      <c r="AN821" s="83"/>
      <c r="AO821" s="83"/>
      <c r="AP821" s="83"/>
      <c r="AQ821" s="83"/>
      <c r="AR821" s="83"/>
      <c r="AS821" s="83">
        <f>AF821</f>
        <v>21.6</v>
      </c>
      <c r="AT821" s="83"/>
      <c r="AU821" s="83"/>
      <c r="AV821" s="83"/>
      <c r="AW821" s="83"/>
      <c r="AX821" s="83"/>
      <c r="AY821" s="83"/>
      <c r="AZ821" s="83"/>
      <c r="BA821" s="83"/>
      <c r="BB821" s="83"/>
      <c r="BC821" s="83"/>
      <c r="BD821" s="83"/>
      <c r="BE821" s="83"/>
      <c r="BF821" s="83"/>
      <c r="BG821" s="83"/>
      <c r="BH821" s="83"/>
      <c r="BI821" s="83"/>
      <c r="BJ821" s="83"/>
      <c r="BK821" s="83"/>
      <c r="BL821" s="83"/>
      <c r="BM821" s="83"/>
      <c r="BN821" s="83"/>
      <c r="BO821" s="83"/>
      <c r="BP821" s="83"/>
      <c r="BQ821" s="83"/>
      <c r="BR821" s="83"/>
      <c r="BS821" s="83"/>
      <c r="BT821" s="83"/>
      <c r="BU821" s="83"/>
      <c r="BV821" s="83"/>
      <c r="BW821" s="83"/>
      <c r="BX821" s="83"/>
      <c r="BY821" s="83"/>
      <c r="BZ821" s="83"/>
      <c r="CA821" s="90"/>
      <c r="CB821" s="83"/>
      <c r="CC821" s="83"/>
      <c r="CD821" s="83"/>
      <c r="CE821" s="83"/>
      <c r="CF821" s="83"/>
      <c r="CG821" s="83"/>
      <c r="CH821" s="83"/>
      <c r="CI821" s="83"/>
      <c r="CJ821" s="83"/>
      <c r="CK821" s="205"/>
      <c r="CL821" s="79" t="b">
        <f t="shared" si="115"/>
        <v>1</v>
      </c>
    </row>
    <row r="822" spans="1:90" s="238" customFormat="1" ht="10.5" customHeight="1">
      <c r="A822" s="289" t="s">
        <v>334</v>
      </c>
      <c r="B822" s="286" t="s">
        <v>332</v>
      </c>
      <c r="C822" s="236"/>
      <c r="D822" s="221"/>
      <c r="E822" s="359" t="s">
        <v>318</v>
      </c>
      <c r="F822" s="281"/>
      <c r="G822" s="281"/>
      <c r="H822" s="281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39"/>
      <c r="AF822" s="145"/>
      <c r="AG822" s="143"/>
      <c r="AH822" s="118"/>
      <c r="AI822" s="118"/>
      <c r="AJ822" s="118"/>
      <c r="AK822" s="118"/>
      <c r="AL822" s="118"/>
      <c r="AM822" s="118"/>
      <c r="AN822" s="118"/>
      <c r="AO822" s="118"/>
      <c r="AP822" s="118"/>
      <c r="AQ822" s="118"/>
      <c r="AR822" s="118"/>
      <c r="AS822" s="118"/>
      <c r="AT822" s="118"/>
      <c r="AU822" s="118"/>
      <c r="AV822" s="118"/>
      <c r="AW822" s="118"/>
      <c r="AX822" s="118"/>
      <c r="AY822" s="118"/>
      <c r="AZ822" s="118"/>
      <c r="BA822" s="143"/>
      <c r="BB822" s="143"/>
      <c r="BC822" s="143"/>
      <c r="BD822" s="143"/>
      <c r="BE822" s="118"/>
      <c r="BF822" s="118"/>
      <c r="BG822" s="118"/>
      <c r="BH822" s="118"/>
      <c r="BI822" s="118"/>
      <c r="BJ822" s="118"/>
      <c r="BK822" s="118"/>
      <c r="BL822" s="118"/>
      <c r="BM822" s="118"/>
      <c r="BN822" s="118"/>
      <c r="BO822" s="118"/>
      <c r="BP822" s="118"/>
      <c r="BQ822" s="118"/>
      <c r="BR822" s="118"/>
      <c r="BS822" s="118"/>
      <c r="BT822" s="118"/>
      <c r="BU822" s="118"/>
      <c r="BV822" s="118"/>
      <c r="BW822" s="118"/>
      <c r="BX822" s="118"/>
      <c r="BY822" s="118"/>
      <c r="BZ822" s="118"/>
      <c r="CA822" s="118"/>
      <c r="CB822" s="118"/>
      <c r="CC822" s="118"/>
      <c r="CD822" s="118"/>
      <c r="CE822" s="118"/>
      <c r="CF822" s="118"/>
      <c r="CG822" s="118"/>
      <c r="CH822" s="118"/>
      <c r="CI822" s="118"/>
      <c r="CJ822" s="118"/>
      <c r="CK822" s="241"/>
      <c r="CL822" s="79" t="b">
        <f t="shared" si="115"/>
        <v>1</v>
      </c>
    </row>
    <row r="823" spans="1:90" s="237" customFormat="1" ht="12" customHeight="1">
      <c r="A823" s="289" t="s">
        <v>334</v>
      </c>
      <c r="B823" s="286" t="s">
        <v>332</v>
      </c>
      <c r="C823" s="264">
        <v>1</v>
      </c>
      <c r="D823" s="222" t="s">
        <v>85</v>
      </c>
      <c r="E823" s="355" t="s">
        <v>318</v>
      </c>
      <c r="F823" s="90">
        <v>15</v>
      </c>
      <c r="G823" s="90" t="s">
        <v>55</v>
      </c>
      <c r="H823" s="74"/>
      <c r="I823" s="74"/>
      <c r="J823" s="90">
        <v>8</v>
      </c>
      <c r="K823" s="90">
        <v>8</v>
      </c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91">
        <f aca="true" t="shared" si="121" ref="Y823:Y828">F823*0.3</f>
        <v>4.5</v>
      </c>
      <c r="Z823" s="74"/>
      <c r="AA823" s="74"/>
      <c r="AB823" s="74"/>
      <c r="AC823" s="74"/>
      <c r="AD823" s="74"/>
      <c r="AE823" s="140"/>
      <c r="AF823" s="271">
        <f aca="true" t="shared" si="122" ref="AF823:AF830">I823+K823+M823+O823+P823+Q823+R823+S823+T823+U823+V823+W823+X823+Y823+Z823+AA823+AB823+AC823+AD823+AE823</f>
        <v>12.5</v>
      </c>
      <c r="AG823" s="135"/>
      <c r="AH823" s="83"/>
      <c r="AI823" s="83"/>
      <c r="AJ823" s="83"/>
      <c r="AK823" s="60">
        <f>AF823</f>
        <v>12.5</v>
      </c>
      <c r="AL823" s="156"/>
      <c r="AM823" s="156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AY823" s="83"/>
      <c r="AZ823" s="83"/>
      <c r="BA823" s="83"/>
      <c r="BB823" s="83"/>
      <c r="BC823" s="83"/>
      <c r="BD823" s="83"/>
      <c r="BE823" s="83"/>
      <c r="BF823" s="83"/>
      <c r="BG823" s="83"/>
      <c r="BH823" s="83"/>
      <c r="BI823" s="83"/>
      <c r="BJ823" s="83"/>
      <c r="BK823" s="83"/>
      <c r="BL823" s="83"/>
      <c r="BM823" s="83"/>
      <c r="BN823" s="83"/>
      <c r="BO823" s="83"/>
      <c r="BP823" s="83"/>
      <c r="BQ823" s="83"/>
      <c r="BR823" s="83"/>
      <c r="BS823" s="83"/>
      <c r="BT823" s="83"/>
      <c r="BU823" s="83"/>
      <c r="BV823" s="83"/>
      <c r="BW823" s="83"/>
      <c r="BX823" s="83"/>
      <c r="BY823" s="83"/>
      <c r="BZ823" s="83"/>
      <c r="CA823" s="90"/>
      <c r="CB823" s="83"/>
      <c r="CC823" s="83"/>
      <c r="CD823" s="83"/>
      <c r="CE823" s="83"/>
      <c r="CF823" s="83"/>
      <c r="CG823" s="83"/>
      <c r="CH823" s="83"/>
      <c r="CI823" s="83"/>
      <c r="CJ823" s="83"/>
      <c r="CK823" s="205"/>
      <c r="CL823" s="79" t="b">
        <f t="shared" si="115"/>
        <v>1</v>
      </c>
    </row>
    <row r="824" spans="1:90" s="237" customFormat="1" ht="12" customHeight="1">
      <c r="A824" s="289" t="s">
        <v>334</v>
      </c>
      <c r="B824" s="286" t="s">
        <v>332</v>
      </c>
      <c r="C824" s="264">
        <v>2</v>
      </c>
      <c r="D824" s="223" t="s">
        <v>127</v>
      </c>
      <c r="E824" s="355" t="s">
        <v>318</v>
      </c>
      <c r="F824" s="90">
        <v>15</v>
      </c>
      <c r="G824" s="90" t="s">
        <v>55</v>
      </c>
      <c r="H824" s="74"/>
      <c r="I824" s="67"/>
      <c r="J824" s="90">
        <v>8</v>
      </c>
      <c r="K824" s="90">
        <v>8</v>
      </c>
      <c r="L824" s="67"/>
      <c r="M824" s="67"/>
      <c r="N824" s="67"/>
      <c r="O824" s="67"/>
      <c r="P824" s="67"/>
      <c r="Q824" s="74"/>
      <c r="R824" s="67"/>
      <c r="S824" s="67"/>
      <c r="T824" s="67"/>
      <c r="U824" s="67"/>
      <c r="V824" s="67"/>
      <c r="W824" s="67"/>
      <c r="X824" s="61"/>
      <c r="Y824" s="91">
        <f t="shared" si="121"/>
        <v>4.5</v>
      </c>
      <c r="Z824" s="74"/>
      <c r="AA824" s="67"/>
      <c r="AB824" s="67"/>
      <c r="AC824" s="67"/>
      <c r="AD824" s="67"/>
      <c r="AE824" s="134"/>
      <c r="AF824" s="271">
        <f t="shared" si="122"/>
        <v>12.5</v>
      </c>
      <c r="AG824" s="135"/>
      <c r="AH824" s="83"/>
      <c r="AI824" s="83"/>
      <c r="AJ824" s="83"/>
      <c r="AK824" s="83"/>
      <c r="AL824" s="156"/>
      <c r="AM824" s="156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AY824" s="83"/>
      <c r="AZ824" s="83"/>
      <c r="BA824" s="83"/>
      <c r="BB824" s="83"/>
      <c r="BC824" s="83"/>
      <c r="BD824" s="83"/>
      <c r="BE824" s="83"/>
      <c r="BF824" s="83"/>
      <c r="BG824" s="83"/>
      <c r="BH824" s="83"/>
      <c r="BI824" s="83"/>
      <c r="BJ824" s="83"/>
      <c r="BK824" s="83"/>
      <c r="BL824" s="83"/>
      <c r="BM824" s="83"/>
      <c r="BN824" s="83"/>
      <c r="BO824" s="83"/>
      <c r="BP824" s="83"/>
      <c r="BQ824" s="83"/>
      <c r="BR824" s="83"/>
      <c r="BS824" s="83"/>
      <c r="BT824" s="83"/>
      <c r="BU824" s="83"/>
      <c r="BV824" s="83"/>
      <c r="BW824" s="60">
        <f>AF824</f>
        <v>12.5</v>
      </c>
      <c r="BX824" s="83"/>
      <c r="BY824" s="83"/>
      <c r="BZ824" s="83"/>
      <c r="CA824" s="90"/>
      <c r="CB824" s="83"/>
      <c r="CC824" s="83"/>
      <c r="CD824" s="83"/>
      <c r="CE824" s="83"/>
      <c r="CF824" s="83"/>
      <c r="CG824" s="83"/>
      <c r="CH824" s="83"/>
      <c r="CI824" s="83"/>
      <c r="CJ824" s="83"/>
      <c r="CK824" s="205"/>
      <c r="CL824" s="79" t="b">
        <f t="shared" si="115"/>
        <v>1</v>
      </c>
    </row>
    <row r="825" spans="1:90" s="237" customFormat="1" ht="12" customHeight="1">
      <c r="A825" s="289" t="s">
        <v>334</v>
      </c>
      <c r="B825" s="286" t="s">
        <v>332</v>
      </c>
      <c r="C825" s="264">
        <v>3</v>
      </c>
      <c r="D825" s="223" t="s">
        <v>70</v>
      </c>
      <c r="E825" s="355" t="s">
        <v>318</v>
      </c>
      <c r="F825" s="90">
        <v>15</v>
      </c>
      <c r="G825" s="90" t="s">
        <v>55</v>
      </c>
      <c r="H825" s="74"/>
      <c r="I825" s="67"/>
      <c r="J825" s="90">
        <v>8</v>
      </c>
      <c r="K825" s="90">
        <v>8</v>
      </c>
      <c r="L825" s="67"/>
      <c r="M825" s="67"/>
      <c r="N825" s="67"/>
      <c r="O825" s="67"/>
      <c r="P825" s="67"/>
      <c r="Q825" s="74"/>
      <c r="R825" s="67"/>
      <c r="S825" s="67"/>
      <c r="T825" s="67"/>
      <c r="U825" s="67"/>
      <c r="V825" s="67"/>
      <c r="W825" s="67"/>
      <c r="X825" s="61"/>
      <c r="Y825" s="91">
        <f t="shared" si="121"/>
        <v>4.5</v>
      </c>
      <c r="Z825" s="74"/>
      <c r="AA825" s="67"/>
      <c r="AB825" s="67"/>
      <c r="AC825" s="67"/>
      <c r="AD825" s="67"/>
      <c r="AE825" s="134"/>
      <c r="AF825" s="271">
        <f t="shared" si="122"/>
        <v>12.5</v>
      </c>
      <c r="AG825" s="135"/>
      <c r="AH825" s="83"/>
      <c r="AI825" s="83"/>
      <c r="AJ825" s="83"/>
      <c r="AK825" s="83"/>
      <c r="AL825" s="156"/>
      <c r="AM825" s="156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AY825" s="83"/>
      <c r="AZ825" s="83"/>
      <c r="BA825" s="83"/>
      <c r="BB825" s="83"/>
      <c r="BC825" s="83"/>
      <c r="BD825" s="83"/>
      <c r="BE825" s="83"/>
      <c r="BF825" s="83"/>
      <c r="BG825" s="83"/>
      <c r="BH825" s="83"/>
      <c r="BI825" s="83"/>
      <c r="BJ825" s="83"/>
      <c r="BK825" s="83"/>
      <c r="BL825" s="83"/>
      <c r="BM825" s="83"/>
      <c r="BN825" s="83"/>
      <c r="BO825" s="83"/>
      <c r="BP825" s="83">
        <f>AF825</f>
        <v>12.5</v>
      </c>
      <c r="BQ825" s="83"/>
      <c r="BR825" s="83"/>
      <c r="BS825" s="83"/>
      <c r="BT825" s="83"/>
      <c r="BU825" s="83"/>
      <c r="BV825" s="83"/>
      <c r="BW825" s="83"/>
      <c r="BX825" s="83"/>
      <c r="BY825" s="83"/>
      <c r="BZ825" s="83"/>
      <c r="CA825" s="90"/>
      <c r="CB825" s="83"/>
      <c r="CC825" s="83"/>
      <c r="CD825" s="83"/>
      <c r="CE825" s="83"/>
      <c r="CF825" s="83"/>
      <c r="CG825" s="83"/>
      <c r="CH825" s="83"/>
      <c r="CI825" s="83"/>
      <c r="CJ825" s="83"/>
      <c r="CK825" s="205"/>
      <c r="CL825" s="79" t="b">
        <f t="shared" si="115"/>
        <v>1</v>
      </c>
    </row>
    <row r="826" spans="1:90" s="237" customFormat="1" ht="12" customHeight="1">
      <c r="A826" s="289" t="s">
        <v>334</v>
      </c>
      <c r="B826" s="286" t="s">
        <v>332</v>
      </c>
      <c r="C826" s="264">
        <v>4</v>
      </c>
      <c r="D826" s="222" t="s">
        <v>132</v>
      </c>
      <c r="E826" s="355" t="s">
        <v>318</v>
      </c>
      <c r="F826" s="90">
        <v>15</v>
      </c>
      <c r="G826" s="90" t="s">
        <v>55</v>
      </c>
      <c r="H826" s="74"/>
      <c r="I826" s="74"/>
      <c r="J826" s="90">
        <v>8</v>
      </c>
      <c r="K826" s="90">
        <v>8</v>
      </c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91">
        <f t="shared" si="121"/>
        <v>4.5</v>
      </c>
      <c r="Z826" s="74"/>
      <c r="AA826" s="74"/>
      <c r="AB826" s="74"/>
      <c r="AC826" s="74"/>
      <c r="AD826" s="74"/>
      <c r="AE826" s="140"/>
      <c r="AF826" s="271">
        <f t="shared" si="122"/>
        <v>12.5</v>
      </c>
      <c r="AG826" s="135"/>
      <c r="AH826" s="83"/>
      <c r="AI826" s="83"/>
      <c r="AJ826" s="83"/>
      <c r="AK826" s="83"/>
      <c r="AL826" s="156"/>
      <c r="AM826" s="156"/>
      <c r="AN826" s="60"/>
      <c r="AO826" s="83"/>
      <c r="AP826" s="83"/>
      <c r="AQ826" s="398"/>
      <c r="AR826" s="398"/>
      <c r="AS826" s="398"/>
      <c r="AT826" s="83"/>
      <c r="AU826" s="83"/>
      <c r="AV826" s="83"/>
      <c r="AW826" s="83"/>
      <c r="AX826" s="83"/>
      <c r="AY826" s="83"/>
      <c r="AZ826" s="83"/>
      <c r="BA826" s="83"/>
      <c r="BB826" s="83"/>
      <c r="BC826" s="83"/>
      <c r="BD826" s="83"/>
      <c r="BE826" s="83"/>
      <c r="BF826" s="109"/>
      <c r="BG826" s="83"/>
      <c r="BH826" s="109"/>
      <c r="BI826" s="83"/>
      <c r="BJ826" s="83"/>
      <c r="BK826" s="83"/>
      <c r="BL826" s="83"/>
      <c r="BM826" s="83"/>
      <c r="BN826" s="83"/>
      <c r="BO826" s="83"/>
      <c r="BP826" s="83"/>
      <c r="BQ826" s="83"/>
      <c r="BR826" s="83"/>
      <c r="BS826" s="83"/>
      <c r="BT826" s="83"/>
      <c r="BU826" s="83"/>
      <c r="BV826" s="83"/>
      <c r="BW826" s="83">
        <f>AF826</f>
        <v>12.5</v>
      </c>
      <c r="BX826" s="83"/>
      <c r="BY826" s="83"/>
      <c r="BZ826" s="83"/>
      <c r="CA826" s="90"/>
      <c r="CB826" s="83"/>
      <c r="CC826" s="83"/>
      <c r="CD826" s="83"/>
      <c r="CE826" s="83"/>
      <c r="CF826" s="109"/>
      <c r="CG826" s="109"/>
      <c r="CH826" s="83"/>
      <c r="CI826" s="83"/>
      <c r="CJ826" s="83"/>
      <c r="CK826" s="205"/>
      <c r="CL826" s="79" t="b">
        <f t="shared" si="115"/>
        <v>1</v>
      </c>
    </row>
    <row r="827" spans="1:90" s="237" customFormat="1" ht="12" customHeight="1">
      <c r="A827" s="289" t="s">
        <v>334</v>
      </c>
      <c r="B827" s="286" t="s">
        <v>332</v>
      </c>
      <c r="C827" s="264">
        <v>5</v>
      </c>
      <c r="D827" s="222" t="s">
        <v>164</v>
      </c>
      <c r="E827" s="355" t="s">
        <v>318</v>
      </c>
      <c r="F827" s="90">
        <v>15</v>
      </c>
      <c r="G827" s="74" t="s">
        <v>55</v>
      </c>
      <c r="H827" s="74"/>
      <c r="I827" s="74"/>
      <c r="J827" s="74">
        <v>12</v>
      </c>
      <c r="K827" s="74">
        <v>12</v>
      </c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91">
        <f t="shared" si="121"/>
        <v>4.5</v>
      </c>
      <c r="Z827" s="74"/>
      <c r="AA827" s="74"/>
      <c r="AB827" s="74"/>
      <c r="AC827" s="74"/>
      <c r="AD827" s="74"/>
      <c r="AE827" s="140"/>
      <c r="AF827" s="128">
        <f t="shared" si="122"/>
        <v>16.5</v>
      </c>
      <c r="AG827" s="135"/>
      <c r="AH827" s="83"/>
      <c r="AI827" s="83"/>
      <c r="AJ827" s="83"/>
      <c r="AK827" s="83"/>
      <c r="AL827" s="66"/>
      <c r="AM827" s="66"/>
      <c r="AN827" s="83"/>
      <c r="AO827" s="83"/>
      <c r="AP827" s="83"/>
      <c r="AQ827" s="91"/>
      <c r="AR827" s="91"/>
      <c r="AS827" s="91"/>
      <c r="AT827" s="83"/>
      <c r="AU827" s="83"/>
      <c r="AV827" s="83"/>
      <c r="AW827" s="83"/>
      <c r="AX827" s="83"/>
      <c r="AY827" s="83"/>
      <c r="AZ827" s="83"/>
      <c r="BA827" s="83"/>
      <c r="BB827" s="83"/>
      <c r="BC827" s="83"/>
      <c r="BD827" s="83">
        <f>AF827</f>
        <v>16.5</v>
      </c>
      <c r="BE827" s="83"/>
      <c r="BF827" s="109"/>
      <c r="BG827" s="83"/>
      <c r="BH827" s="109"/>
      <c r="BI827" s="83"/>
      <c r="BJ827" s="83"/>
      <c r="BK827" s="83"/>
      <c r="BL827" s="83"/>
      <c r="BM827" s="83"/>
      <c r="BN827" s="83"/>
      <c r="BO827" s="83"/>
      <c r="BP827" s="83"/>
      <c r="BQ827" s="83"/>
      <c r="BR827" s="83"/>
      <c r="BS827" s="83"/>
      <c r="BT827" s="83"/>
      <c r="BU827" s="83"/>
      <c r="BV827" s="83"/>
      <c r="BW827" s="83"/>
      <c r="BX827" s="83"/>
      <c r="BY827" s="83"/>
      <c r="BZ827" s="83"/>
      <c r="CA827" s="90"/>
      <c r="CB827" s="83"/>
      <c r="CC827" s="83"/>
      <c r="CD827" s="83"/>
      <c r="CE827" s="83"/>
      <c r="CF827" s="109"/>
      <c r="CG827" s="109"/>
      <c r="CH827" s="83"/>
      <c r="CI827" s="83"/>
      <c r="CJ827" s="83"/>
      <c r="CK827" s="205"/>
      <c r="CL827" s="79" t="b">
        <f t="shared" si="115"/>
        <v>1</v>
      </c>
    </row>
    <row r="828" spans="1:90" s="237" customFormat="1" ht="12" customHeight="1">
      <c r="A828" s="289" t="s">
        <v>334</v>
      </c>
      <c r="B828" s="286" t="s">
        <v>332</v>
      </c>
      <c r="C828" s="264">
        <v>6</v>
      </c>
      <c r="D828" s="229" t="s">
        <v>259</v>
      </c>
      <c r="E828" s="355" t="s">
        <v>318</v>
      </c>
      <c r="F828" s="90">
        <v>15</v>
      </c>
      <c r="G828" s="90" t="s">
        <v>55</v>
      </c>
      <c r="H828" s="74"/>
      <c r="I828" s="74"/>
      <c r="J828" s="74">
        <v>8</v>
      </c>
      <c r="K828" s="74">
        <v>8</v>
      </c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91">
        <f t="shared" si="121"/>
        <v>4.5</v>
      </c>
      <c r="Z828" s="74"/>
      <c r="AA828" s="74"/>
      <c r="AB828" s="74"/>
      <c r="AC828" s="74"/>
      <c r="AD828" s="74"/>
      <c r="AE828" s="140"/>
      <c r="AF828" s="271">
        <f t="shared" si="122"/>
        <v>12.5</v>
      </c>
      <c r="AG828" s="135"/>
      <c r="AH828" s="83"/>
      <c r="AI828" s="83"/>
      <c r="AJ828" s="83"/>
      <c r="AK828" s="83"/>
      <c r="AL828" s="156"/>
      <c r="AM828" s="156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  <c r="AX828" s="83"/>
      <c r="AY828" s="83"/>
      <c r="AZ828" s="83"/>
      <c r="BA828" s="83"/>
      <c r="BB828" s="83"/>
      <c r="BC828" s="83"/>
      <c r="BD828" s="83"/>
      <c r="BE828" s="83"/>
      <c r="BF828" s="83"/>
      <c r="BG828" s="83"/>
      <c r="BH828" s="83">
        <v>12.5</v>
      </c>
      <c r="BI828" s="83"/>
      <c r="BJ828" s="83"/>
      <c r="BK828" s="83"/>
      <c r="BL828" s="83"/>
      <c r="BM828" s="83"/>
      <c r="BN828" s="83"/>
      <c r="BO828" s="83"/>
      <c r="BP828" s="83"/>
      <c r="BQ828" s="83"/>
      <c r="BR828" s="83"/>
      <c r="BS828" s="83"/>
      <c r="BT828" s="83"/>
      <c r="BU828" s="83"/>
      <c r="BV828" s="83"/>
      <c r="BW828" s="83"/>
      <c r="BX828" s="83"/>
      <c r="BY828" s="83"/>
      <c r="BZ828" s="83"/>
      <c r="CA828" s="90"/>
      <c r="CB828" s="83"/>
      <c r="CC828" s="83"/>
      <c r="CD828" s="83"/>
      <c r="CE828" s="83"/>
      <c r="CF828" s="83"/>
      <c r="CG828" s="83"/>
      <c r="CH828" s="83"/>
      <c r="CI828" s="83"/>
      <c r="CJ828" s="83"/>
      <c r="CK828" s="205"/>
      <c r="CL828" s="79" t="b">
        <f t="shared" si="115"/>
        <v>1</v>
      </c>
    </row>
    <row r="829" spans="1:90" s="237" customFormat="1" ht="12" customHeight="1">
      <c r="A829" s="289" t="s">
        <v>334</v>
      </c>
      <c r="B829" s="286" t="s">
        <v>332</v>
      </c>
      <c r="C829" s="264">
        <v>7</v>
      </c>
      <c r="D829" s="222" t="s">
        <v>233</v>
      </c>
      <c r="E829" s="355" t="s">
        <v>318</v>
      </c>
      <c r="F829" s="90">
        <v>15</v>
      </c>
      <c r="G829" s="90" t="s">
        <v>55</v>
      </c>
      <c r="H829" s="74"/>
      <c r="I829" s="74"/>
      <c r="J829" s="74">
        <v>16</v>
      </c>
      <c r="K829" s="74">
        <v>16</v>
      </c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91">
        <f>F829*0.3</f>
        <v>4.5</v>
      </c>
      <c r="Z829" s="74"/>
      <c r="AA829" s="74"/>
      <c r="AB829" s="74"/>
      <c r="AC829" s="74"/>
      <c r="AD829" s="74"/>
      <c r="AE829" s="140"/>
      <c r="AF829" s="271">
        <f>I829+K829+M829+O829+P829+Q829+R829+S829+T829+U829+V829+W829+X829+Y829+Z829+AA829+AB829+AC829+AD829+AE829</f>
        <v>20.5</v>
      </c>
      <c r="AG829" s="135"/>
      <c r="AH829" s="83"/>
      <c r="AI829" s="83"/>
      <c r="AJ829" s="83"/>
      <c r="AK829" s="83"/>
      <c r="AL829" s="156"/>
      <c r="AM829" s="156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AY829" s="83"/>
      <c r="AZ829" s="83"/>
      <c r="BA829" s="83"/>
      <c r="BB829" s="83"/>
      <c r="BC829" s="83"/>
      <c r="BD829" s="83">
        <f>AF829</f>
        <v>20.5</v>
      </c>
      <c r="BE829" s="83"/>
      <c r="BF829" s="83"/>
      <c r="BG829" s="83"/>
      <c r="BH829" s="83"/>
      <c r="BI829" s="83"/>
      <c r="BJ829" s="83"/>
      <c r="BK829" s="83"/>
      <c r="BL829" s="83"/>
      <c r="BM829" s="83"/>
      <c r="BN829" s="83"/>
      <c r="BO829" s="83"/>
      <c r="BP829" s="83"/>
      <c r="BQ829" s="83"/>
      <c r="BR829" s="83"/>
      <c r="BS829" s="83"/>
      <c r="BT829" s="83"/>
      <c r="BU829" s="83"/>
      <c r="BV829" s="83"/>
      <c r="BW829" s="83"/>
      <c r="BX829" s="83"/>
      <c r="BY829" s="83"/>
      <c r="BZ829" s="83"/>
      <c r="CA829" s="90"/>
      <c r="CB829" s="83"/>
      <c r="CC829" s="83"/>
      <c r="CD829" s="83"/>
      <c r="CE829" s="83"/>
      <c r="CF829" s="83"/>
      <c r="CG829" s="83"/>
      <c r="CH829" s="83"/>
      <c r="CI829" s="83"/>
      <c r="CJ829" s="83"/>
      <c r="CK829" s="205"/>
      <c r="CL829" s="79" t="b">
        <f t="shared" si="115"/>
        <v>1</v>
      </c>
    </row>
    <row r="830" spans="1:90" s="237" customFormat="1" ht="12" customHeight="1" thickBot="1">
      <c r="A830" s="289" t="s">
        <v>334</v>
      </c>
      <c r="B830" s="286" t="s">
        <v>332</v>
      </c>
      <c r="C830" s="264">
        <v>8</v>
      </c>
      <c r="D830" s="223" t="s">
        <v>133</v>
      </c>
      <c r="E830" s="355" t="s">
        <v>318</v>
      </c>
      <c r="F830" s="90">
        <v>15</v>
      </c>
      <c r="G830" s="90" t="s">
        <v>55</v>
      </c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91"/>
      <c r="Z830" s="74"/>
      <c r="AA830" s="74">
        <v>2</v>
      </c>
      <c r="AB830" s="74"/>
      <c r="AC830" s="64">
        <f>ROUND(F830/10*0.5*5,0)</f>
        <v>4</v>
      </c>
      <c r="AD830" s="74"/>
      <c r="AE830" s="140"/>
      <c r="AF830" s="271">
        <f t="shared" si="122"/>
        <v>6</v>
      </c>
      <c r="AG830" s="135"/>
      <c r="AH830" s="83"/>
      <c r="AI830" s="83"/>
      <c r="AJ830" s="83"/>
      <c r="AK830" s="83"/>
      <c r="AL830" s="156"/>
      <c r="AM830" s="156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  <c r="AX830" s="83"/>
      <c r="AY830" s="83"/>
      <c r="AZ830" s="83"/>
      <c r="BA830" s="83"/>
      <c r="BB830" s="83"/>
      <c r="BC830" s="83"/>
      <c r="BD830" s="83"/>
      <c r="BE830" s="83"/>
      <c r="BF830" s="83"/>
      <c r="BG830" s="83"/>
      <c r="BH830" s="83"/>
      <c r="BI830" s="83"/>
      <c r="BJ830" s="83"/>
      <c r="BK830" s="83"/>
      <c r="BL830" s="83"/>
      <c r="BM830" s="83"/>
      <c r="BN830" s="83"/>
      <c r="BO830" s="83"/>
      <c r="BP830" s="83"/>
      <c r="BQ830" s="83"/>
      <c r="BR830" s="83"/>
      <c r="BS830" s="83"/>
      <c r="BT830" s="83"/>
      <c r="BU830" s="83"/>
      <c r="BV830" s="83"/>
      <c r="BW830" s="83"/>
      <c r="BX830" s="83"/>
      <c r="BY830" s="83"/>
      <c r="BZ830" s="83"/>
      <c r="CA830" s="90"/>
      <c r="CB830" s="83"/>
      <c r="CC830" s="83"/>
      <c r="CD830" s="83"/>
      <c r="CE830" s="83"/>
      <c r="CF830" s="83"/>
      <c r="CG830" s="71">
        <f>AF830</f>
        <v>6</v>
      </c>
      <c r="CH830" s="83"/>
      <c r="CI830" s="83"/>
      <c r="CJ830" s="83"/>
      <c r="CK830" s="205"/>
      <c r="CL830" s="79" t="b">
        <f t="shared" si="115"/>
        <v>1</v>
      </c>
    </row>
    <row r="831" spans="1:90" s="238" customFormat="1" ht="10.5" customHeight="1">
      <c r="A831" s="289" t="s">
        <v>334</v>
      </c>
      <c r="B831" s="286" t="s">
        <v>332</v>
      </c>
      <c r="C831" s="236"/>
      <c r="D831" s="221"/>
      <c r="E831" s="359" t="s">
        <v>320</v>
      </c>
      <c r="F831" s="281"/>
      <c r="G831" s="281"/>
      <c r="H831" s="281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39"/>
      <c r="AF831" s="145"/>
      <c r="AG831" s="143"/>
      <c r="AH831" s="118"/>
      <c r="AI831" s="118"/>
      <c r="AJ831" s="118"/>
      <c r="AK831" s="118"/>
      <c r="AL831" s="118"/>
      <c r="AM831" s="118"/>
      <c r="AN831" s="118"/>
      <c r="AO831" s="118"/>
      <c r="AP831" s="118"/>
      <c r="AQ831" s="118"/>
      <c r="AR831" s="118"/>
      <c r="AS831" s="118"/>
      <c r="AT831" s="118"/>
      <c r="AU831" s="118"/>
      <c r="AV831" s="118"/>
      <c r="AW831" s="118"/>
      <c r="AX831" s="118"/>
      <c r="AY831" s="118"/>
      <c r="AZ831" s="118"/>
      <c r="BA831" s="143"/>
      <c r="BB831" s="143"/>
      <c r="BC831" s="143"/>
      <c r="BD831" s="143"/>
      <c r="BE831" s="118"/>
      <c r="BF831" s="118"/>
      <c r="BG831" s="118"/>
      <c r="BH831" s="118"/>
      <c r="BI831" s="118"/>
      <c r="BJ831" s="118"/>
      <c r="BK831" s="118"/>
      <c r="BL831" s="118"/>
      <c r="BM831" s="118"/>
      <c r="BN831" s="118"/>
      <c r="BO831" s="118"/>
      <c r="BP831" s="118"/>
      <c r="BQ831" s="118"/>
      <c r="BR831" s="118"/>
      <c r="BS831" s="118"/>
      <c r="BT831" s="118"/>
      <c r="BU831" s="118"/>
      <c r="BV831" s="118"/>
      <c r="BW831" s="118"/>
      <c r="BX831" s="118"/>
      <c r="BY831" s="118"/>
      <c r="BZ831" s="118"/>
      <c r="CA831" s="118"/>
      <c r="CB831" s="118"/>
      <c r="CC831" s="118"/>
      <c r="CD831" s="118"/>
      <c r="CE831" s="118"/>
      <c r="CF831" s="118"/>
      <c r="CG831" s="118"/>
      <c r="CH831" s="118"/>
      <c r="CI831" s="118"/>
      <c r="CJ831" s="118"/>
      <c r="CK831" s="241"/>
      <c r="CL831" s="79" t="b">
        <f t="shared" si="115"/>
        <v>1</v>
      </c>
    </row>
    <row r="832" spans="1:90" s="237" customFormat="1" ht="12" customHeight="1">
      <c r="A832" s="289" t="s">
        <v>334</v>
      </c>
      <c r="B832" s="286" t="s">
        <v>332</v>
      </c>
      <c r="C832" s="264">
        <v>1</v>
      </c>
      <c r="D832" s="229" t="s">
        <v>228</v>
      </c>
      <c r="E832" s="355" t="s">
        <v>320</v>
      </c>
      <c r="F832" s="90">
        <v>24</v>
      </c>
      <c r="G832" s="90" t="s">
        <v>47</v>
      </c>
      <c r="H832" s="69"/>
      <c r="I832" s="69"/>
      <c r="J832" s="69">
        <v>12</v>
      </c>
      <c r="K832" s="69">
        <v>12</v>
      </c>
      <c r="L832" s="69"/>
      <c r="M832" s="69"/>
      <c r="N832" s="69"/>
      <c r="O832" s="70"/>
      <c r="P832" s="71"/>
      <c r="Q832" s="71"/>
      <c r="R832" s="71"/>
      <c r="S832" s="71"/>
      <c r="T832" s="70"/>
      <c r="U832" s="70"/>
      <c r="V832" s="70"/>
      <c r="W832" s="70"/>
      <c r="X832" s="70"/>
      <c r="Y832" s="91">
        <f aca="true" t="shared" si="123" ref="Y832:Y837">F832*0.3</f>
        <v>7.199999999999999</v>
      </c>
      <c r="Z832" s="70"/>
      <c r="AA832" s="161"/>
      <c r="AB832" s="161"/>
      <c r="AC832" s="161"/>
      <c r="AD832" s="161"/>
      <c r="AE832" s="269"/>
      <c r="AF832" s="271">
        <f aca="true" t="shared" si="124" ref="AF832:AF837">I832+K832+M832+O832+P832+Q832+R832+S832+T832+U832+V832+W832+X832+Y832+Z832+AA832+AB832+AC832+AD832+AE832</f>
        <v>19.2</v>
      </c>
      <c r="AG832" s="135"/>
      <c r="AH832" s="83"/>
      <c r="AI832" s="83"/>
      <c r="AJ832" s="83"/>
      <c r="AK832" s="83"/>
      <c r="AL832" s="156"/>
      <c r="AM832" s="156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  <c r="AX832" s="83"/>
      <c r="AY832" s="83"/>
      <c r="AZ832" s="83"/>
      <c r="BA832" s="83"/>
      <c r="BB832" s="83"/>
      <c r="BC832" s="83"/>
      <c r="BD832" s="83"/>
      <c r="BE832" s="83"/>
      <c r="BF832" s="83"/>
      <c r="BG832" s="83"/>
      <c r="BH832" s="83"/>
      <c r="BI832" s="83"/>
      <c r="BJ832" s="83"/>
      <c r="BK832" s="83"/>
      <c r="BL832" s="83"/>
      <c r="BM832" s="83">
        <f>AF832</f>
        <v>19.2</v>
      </c>
      <c r="BN832" s="83"/>
      <c r="BO832" s="83"/>
      <c r="BP832" s="83"/>
      <c r="BQ832" s="83"/>
      <c r="BR832" s="83"/>
      <c r="BS832" s="83"/>
      <c r="BT832" s="83"/>
      <c r="BU832" s="83"/>
      <c r="BV832" s="83"/>
      <c r="BW832" s="83"/>
      <c r="BX832" s="83"/>
      <c r="BY832" s="83"/>
      <c r="BZ832" s="83"/>
      <c r="CA832" s="90"/>
      <c r="CB832" s="83"/>
      <c r="CC832" s="83"/>
      <c r="CD832" s="83"/>
      <c r="CE832" s="83"/>
      <c r="CF832" s="83"/>
      <c r="CG832" s="83"/>
      <c r="CH832" s="83"/>
      <c r="CI832" s="83"/>
      <c r="CJ832" s="83"/>
      <c r="CK832" s="205"/>
      <c r="CL832" s="79" t="b">
        <f t="shared" si="115"/>
        <v>1</v>
      </c>
    </row>
    <row r="833" spans="1:90" s="237" customFormat="1" ht="12" customHeight="1">
      <c r="A833" s="289" t="s">
        <v>334</v>
      </c>
      <c r="B833" s="286" t="s">
        <v>332</v>
      </c>
      <c r="C833" s="264">
        <v>2</v>
      </c>
      <c r="D833" s="229" t="s">
        <v>259</v>
      </c>
      <c r="E833" s="355" t="s">
        <v>320</v>
      </c>
      <c r="F833" s="90">
        <v>24</v>
      </c>
      <c r="G833" s="90" t="s">
        <v>47</v>
      </c>
      <c r="H833" s="69"/>
      <c r="I833" s="69"/>
      <c r="J833" s="69">
        <v>12</v>
      </c>
      <c r="K833" s="69">
        <v>12</v>
      </c>
      <c r="L833" s="69"/>
      <c r="M833" s="69"/>
      <c r="N833" s="69"/>
      <c r="O833" s="71"/>
      <c r="P833" s="71"/>
      <c r="Q833" s="71"/>
      <c r="R833" s="71"/>
      <c r="S833" s="71"/>
      <c r="T833" s="70"/>
      <c r="U833" s="70"/>
      <c r="V833" s="70"/>
      <c r="W833" s="70"/>
      <c r="X833" s="70"/>
      <c r="Y833" s="91">
        <f t="shared" si="123"/>
        <v>7.199999999999999</v>
      </c>
      <c r="Z833" s="70"/>
      <c r="AA833" s="70"/>
      <c r="AB833" s="70"/>
      <c r="AC833" s="70"/>
      <c r="AD833" s="70"/>
      <c r="AE833" s="267"/>
      <c r="AF833" s="271">
        <f t="shared" si="124"/>
        <v>19.2</v>
      </c>
      <c r="AG833" s="135"/>
      <c r="AH833" s="83"/>
      <c r="AI833" s="83"/>
      <c r="AJ833" s="83"/>
      <c r="AK833" s="83"/>
      <c r="AL833" s="156"/>
      <c r="AM833" s="156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  <c r="AX833" s="83"/>
      <c r="AY833" s="83"/>
      <c r="AZ833" s="83"/>
      <c r="BA833" s="83"/>
      <c r="BB833" s="83"/>
      <c r="BC833" s="83"/>
      <c r="BD833" s="83"/>
      <c r="BE833" s="83"/>
      <c r="BF833" s="83"/>
      <c r="BG833" s="83"/>
      <c r="BH833" s="83">
        <v>19.2</v>
      </c>
      <c r="BI833" s="83"/>
      <c r="BJ833" s="83"/>
      <c r="BK833" s="83"/>
      <c r="BL833" s="83"/>
      <c r="BM833" s="83"/>
      <c r="BN833" s="83"/>
      <c r="BO833" s="83"/>
      <c r="BP833" s="83"/>
      <c r="BQ833" s="83"/>
      <c r="BR833" s="83"/>
      <c r="BS833" s="83"/>
      <c r="BT833" s="83"/>
      <c r="BU833" s="83"/>
      <c r="BV833" s="83"/>
      <c r="BW833" s="83"/>
      <c r="BX833" s="83"/>
      <c r="BY833" s="83"/>
      <c r="BZ833" s="83"/>
      <c r="CA833" s="90"/>
      <c r="CB833" s="83"/>
      <c r="CC833" s="83"/>
      <c r="CD833" s="83"/>
      <c r="CE833" s="83"/>
      <c r="CF833" s="83"/>
      <c r="CG833" s="83"/>
      <c r="CH833" s="83"/>
      <c r="CI833" s="83"/>
      <c r="CJ833" s="83"/>
      <c r="CK833" s="205"/>
      <c r="CL833" s="79" t="b">
        <f t="shared" si="115"/>
        <v>1</v>
      </c>
    </row>
    <row r="834" spans="1:90" s="237" customFormat="1" ht="12" customHeight="1">
      <c r="A834" s="289" t="s">
        <v>334</v>
      </c>
      <c r="B834" s="286" t="s">
        <v>332</v>
      </c>
      <c r="C834" s="264">
        <v>3</v>
      </c>
      <c r="D834" s="229" t="s">
        <v>328</v>
      </c>
      <c r="E834" s="355" t="s">
        <v>320</v>
      </c>
      <c r="F834" s="90">
        <v>24</v>
      </c>
      <c r="G834" s="90" t="s">
        <v>47</v>
      </c>
      <c r="H834" s="69"/>
      <c r="I834" s="69"/>
      <c r="J834" s="69">
        <v>16</v>
      </c>
      <c r="K834" s="69">
        <v>16</v>
      </c>
      <c r="L834" s="69"/>
      <c r="M834" s="69"/>
      <c r="N834" s="69"/>
      <c r="O834" s="71"/>
      <c r="P834" s="71"/>
      <c r="Q834" s="71"/>
      <c r="R834" s="71"/>
      <c r="S834" s="71"/>
      <c r="T834" s="70"/>
      <c r="U834" s="70"/>
      <c r="V834" s="70"/>
      <c r="W834" s="70"/>
      <c r="X834" s="70"/>
      <c r="Y834" s="91">
        <f t="shared" si="123"/>
        <v>7.199999999999999</v>
      </c>
      <c r="Z834" s="70"/>
      <c r="AA834" s="70"/>
      <c r="AB834" s="70"/>
      <c r="AC834" s="70"/>
      <c r="AD834" s="70"/>
      <c r="AE834" s="267"/>
      <c r="AF834" s="271">
        <f t="shared" si="124"/>
        <v>23.2</v>
      </c>
      <c r="AG834" s="135"/>
      <c r="AH834" s="83"/>
      <c r="AI834" s="83"/>
      <c r="AJ834" s="83"/>
      <c r="AK834" s="83"/>
      <c r="AL834" s="156"/>
      <c r="AM834" s="156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  <c r="AX834" s="83"/>
      <c r="AY834" s="83"/>
      <c r="AZ834" s="83"/>
      <c r="BA834" s="83"/>
      <c r="BB834" s="83"/>
      <c r="BC834" s="83"/>
      <c r="BD834" s="83">
        <f>AF834</f>
        <v>23.2</v>
      </c>
      <c r="BE834" s="83"/>
      <c r="BF834" s="83"/>
      <c r="BG834" s="83"/>
      <c r="BH834" s="83"/>
      <c r="BI834" s="83"/>
      <c r="BJ834" s="83"/>
      <c r="BK834" s="83"/>
      <c r="BL834" s="83"/>
      <c r="BM834" s="83"/>
      <c r="BN834" s="83"/>
      <c r="BO834" s="83"/>
      <c r="BP834" s="83"/>
      <c r="BQ834" s="83"/>
      <c r="BR834" s="83"/>
      <c r="BS834" s="83"/>
      <c r="BT834" s="83"/>
      <c r="BU834" s="83"/>
      <c r="BV834" s="83"/>
      <c r="BW834" s="83"/>
      <c r="BX834" s="83"/>
      <c r="BY834" s="83"/>
      <c r="BZ834" s="83"/>
      <c r="CA834" s="90"/>
      <c r="CB834" s="83"/>
      <c r="CC834" s="83"/>
      <c r="CD834" s="83"/>
      <c r="CE834" s="83"/>
      <c r="CF834" s="83"/>
      <c r="CG834" s="83"/>
      <c r="CH834" s="83"/>
      <c r="CI834" s="83"/>
      <c r="CJ834" s="83"/>
      <c r="CK834" s="205"/>
      <c r="CL834" s="79" t="b">
        <f t="shared" si="115"/>
        <v>1</v>
      </c>
    </row>
    <row r="835" spans="1:90" s="237" customFormat="1" ht="12" customHeight="1">
      <c r="A835" s="289" t="s">
        <v>334</v>
      </c>
      <c r="B835" s="286" t="s">
        <v>332</v>
      </c>
      <c r="C835" s="264">
        <v>4</v>
      </c>
      <c r="D835" s="229" t="s">
        <v>325</v>
      </c>
      <c r="E835" s="355" t="s">
        <v>320</v>
      </c>
      <c r="F835" s="90">
        <v>24</v>
      </c>
      <c r="G835" s="90" t="s">
        <v>47</v>
      </c>
      <c r="H835" s="69"/>
      <c r="I835" s="69"/>
      <c r="J835" s="69">
        <v>16</v>
      </c>
      <c r="K835" s="69">
        <v>16</v>
      </c>
      <c r="L835" s="69"/>
      <c r="M835" s="69"/>
      <c r="N835" s="69"/>
      <c r="O835" s="70"/>
      <c r="P835" s="70"/>
      <c r="Q835" s="71"/>
      <c r="R835" s="70"/>
      <c r="S835" s="71"/>
      <c r="T835" s="70"/>
      <c r="U835" s="70"/>
      <c r="V835" s="70"/>
      <c r="W835" s="71"/>
      <c r="X835" s="70"/>
      <c r="Y835" s="91">
        <f t="shared" si="123"/>
        <v>7.199999999999999</v>
      </c>
      <c r="Z835" s="70"/>
      <c r="AA835" s="161"/>
      <c r="AB835" s="161"/>
      <c r="AC835" s="161"/>
      <c r="AD835" s="161"/>
      <c r="AE835" s="269"/>
      <c r="AF835" s="271">
        <f t="shared" si="124"/>
        <v>23.2</v>
      </c>
      <c r="AG835" s="135"/>
      <c r="AH835" s="83"/>
      <c r="AI835" s="83"/>
      <c r="AJ835" s="83"/>
      <c r="AK835" s="83"/>
      <c r="AL835" s="156"/>
      <c r="AM835" s="156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AY835" s="83"/>
      <c r="AZ835" s="83"/>
      <c r="BA835" s="83"/>
      <c r="BB835" s="83"/>
      <c r="BC835" s="83"/>
      <c r="BD835" s="83"/>
      <c r="BE835" s="83"/>
      <c r="BF835" s="83"/>
      <c r="BG835" s="83"/>
      <c r="BH835" s="83">
        <v>23.2</v>
      </c>
      <c r="BI835" s="83"/>
      <c r="BJ835" s="83"/>
      <c r="BK835" s="83"/>
      <c r="BL835" s="83"/>
      <c r="BM835" s="83"/>
      <c r="BN835" s="83"/>
      <c r="BO835" s="83"/>
      <c r="BP835" s="83"/>
      <c r="BQ835" s="83"/>
      <c r="BR835" s="83"/>
      <c r="BS835" s="83"/>
      <c r="BT835" s="83"/>
      <c r="BU835" s="83"/>
      <c r="BV835" s="83"/>
      <c r="BW835" s="83"/>
      <c r="BX835" s="83"/>
      <c r="BY835" s="83"/>
      <c r="BZ835" s="83"/>
      <c r="CA835" s="90"/>
      <c r="CB835" s="83"/>
      <c r="CC835" s="83"/>
      <c r="CD835" s="83"/>
      <c r="CE835" s="83"/>
      <c r="CF835" s="83"/>
      <c r="CG835" s="83"/>
      <c r="CH835" s="83"/>
      <c r="CI835" s="83"/>
      <c r="CJ835" s="83"/>
      <c r="CK835" s="205"/>
      <c r="CL835" s="79" t="b">
        <f t="shared" si="115"/>
        <v>1</v>
      </c>
    </row>
    <row r="836" spans="1:90" s="237" customFormat="1" ht="12" customHeight="1">
      <c r="A836" s="289" t="s">
        <v>334</v>
      </c>
      <c r="B836" s="286" t="s">
        <v>332</v>
      </c>
      <c r="C836" s="264">
        <v>5</v>
      </c>
      <c r="D836" s="229" t="s">
        <v>329</v>
      </c>
      <c r="E836" s="355" t="s">
        <v>320</v>
      </c>
      <c r="F836" s="90">
        <v>24</v>
      </c>
      <c r="G836" s="90" t="s">
        <v>47</v>
      </c>
      <c r="H836" s="69"/>
      <c r="I836" s="69"/>
      <c r="J836" s="69">
        <v>12</v>
      </c>
      <c r="K836" s="69">
        <v>12</v>
      </c>
      <c r="L836" s="69"/>
      <c r="M836" s="69"/>
      <c r="N836" s="69"/>
      <c r="O836" s="70"/>
      <c r="P836" s="71"/>
      <c r="Q836" s="71"/>
      <c r="R836" s="71"/>
      <c r="S836" s="70"/>
      <c r="T836" s="70"/>
      <c r="U836" s="70"/>
      <c r="V836" s="70"/>
      <c r="W836" s="70"/>
      <c r="X836" s="70"/>
      <c r="Y836" s="91">
        <f t="shared" si="123"/>
        <v>7.199999999999999</v>
      </c>
      <c r="Z836" s="71"/>
      <c r="AA836" s="70"/>
      <c r="AB836" s="70"/>
      <c r="AC836" s="70"/>
      <c r="AD836" s="71"/>
      <c r="AE836" s="267"/>
      <c r="AF836" s="271">
        <f t="shared" si="124"/>
        <v>19.2</v>
      </c>
      <c r="AG836" s="135"/>
      <c r="AH836" s="83"/>
      <c r="AI836" s="83"/>
      <c r="AJ836" s="83"/>
      <c r="AK836" s="83"/>
      <c r="AL836" s="156"/>
      <c r="AM836" s="156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  <c r="AX836" s="83"/>
      <c r="AY836" s="83"/>
      <c r="AZ836" s="83"/>
      <c r="BA836" s="83"/>
      <c r="BB836" s="83"/>
      <c r="BC836" s="83"/>
      <c r="BD836" s="83">
        <f>AF836</f>
        <v>19.2</v>
      </c>
      <c r="BE836" s="83"/>
      <c r="BF836" s="83"/>
      <c r="BG836" s="83"/>
      <c r="BH836" s="83"/>
      <c r="BI836" s="83"/>
      <c r="BJ836" s="83"/>
      <c r="BK836" s="83"/>
      <c r="BL836" s="83"/>
      <c r="BM836" s="83"/>
      <c r="BN836" s="83"/>
      <c r="BO836" s="83"/>
      <c r="BP836" s="83"/>
      <c r="BQ836" s="83"/>
      <c r="BR836" s="83"/>
      <c r="BS836" s="83"/>
      <c r="BT836" s="83"/>
      <c r="BU836" s="83"/>
      <c r="BV836" s="83"/>
      <c r="BW836" s="83"/>
      <c r="BX836" s="83"/>
      <c r="BY836" s="83"/>
      <c r="BZ836" s="83"/>
      <c r="CA836" s="90"/>
      <c r="CB836" s="83"/>
      <c r="CC836" s="83"/>
      <c r="CD836" s="83"/>
      <c r="CE836" s="83"/>
      <c r="CF836" s="83"/>
      <c r="CG836" s="83"/>
      <c r="CH836" s="83"/>
      <c r="CI836" s="83"/>
      <c r="CJ836" s="83"/>
      <c r="CK836" s="205"/>
      <c r="CL836" s="79" t="b">
        <f t="shared" si="115"/>
        <v>1</v>
      </c>
    </row>
    <row r="837" spans="1:90" s="237" customFormat="1" ht="12" customHeight="1" thickBot="1">
      <c r="A837" s="291" t="s">
        <v>334</v>
      </c>
      <c r="B837" s="288" t="s">
        <v>332</v>
      </c>
      <c r="C837" s="264">
        <v>6</v>
      </c>
      <c r="D837" s="327" t="s">
        <v>322</v>
      </c>
      <c r="E837" s="332" t="s">
        <v>320</v>
      </c>
      <c r="F837" s="101">
        <v>24</v>
      </c>
      <c r="G837" s="101" t="s">
        <v>47</v>
      </c>
      <c r="H837" s="255"/>
      <c r="I837" s="255"/>
      <c r="J837" s="255">
        <v>8</v>
      </c>
      <c r="K837" s="255">
        <v>8</v>
      </c>
      <c r="L837" s="255"/>
      <c r="M837" s="255"/>
      <c r="N837" s="255"/>
      <c r="O837" s="256"/>
      <c r="P837" s="257"/>
      <c r="Q837" s="257"/>
      <c r="R837" s="257"/>
      <c r="S837" s="256"/>
      <c r="T837" s="256"/>
      <c r="U837" s="256"/>
      <c r="V837" s="256"/>
      <c r="W837" s="256"/>
      <c r="X837" s="256"/>
      <c r="Y837" s="100">
        <f t="shared" si="123"/>
        <v>7.199999999999999</v>
      </c>
      <c r="Z837" s="257"/>
      <c r="AA837" s="256"/>
      <c r="AB837" s="256"/>
      <c r="AC837" s="256"/>
      <c r="AD837" s="257"/>
      <c r="AE837" s="270"/>
      <c r="AF837" s="272">
        <f t="shared" si="124"/>
        <v>15.2</v>
      </c>
      <c r="AG837" s="176"/>
      <c r="AH837" s="111"/>
      <c r="AI837" s="111"/>
      <c r="AJ837" s="111"/>
      <c r="AK837" s="111"/>
      <c r="AL837" s="258"/>
      <c r="AM837" s="258"/>
      <c r="AN837" s="111"/>
      <c r="AO837" s="111"/>
      <c r="AP837" s="111"/>
      <c r="AQ837" s="111"/>
      <c r="AR837" s="111"/>
      <c r="AS837" s="111"/>
      <c r="AT837" s="111"/>
      <c r="AU837" s="111"/>
      <c r="AV837" s="111"/>
      <c r="AW837" s="111"/>
      <c r="AX837" s="111"/>
      <c r="AY837" s="111"/>
      <c r="AZ837" s="111"/>
      <c r="BA837" s="111"/>
      <c r="BB837" s="111"/>
      <c r="BC837" s="111"/>
      <c r="BD837" s="111"/>
      <c r="BE837" s="111"/>
      <c r="BF837" s="111"/>
      <c r="BG837" s="111"/>
      <c r="BH837" s="111">
        <f>AF837</f>
        <v>15.2</v>
      </c>
      <c r="BI837" s="111"/>
      <c r="BJ837" s="111"/>
      <c r="BK837" s="111"/>
      <c r="BL837" s="111"/>
      <c r="BM837" s="111"/>
      <c r="BN837" s="111"/>
      <c r="BO837" s="111"/>
      <c r="BP837" s="111"/>
      <c r="BQ837" s="111"/>
      <c r="BR837" s="111"/>
      <c r="BS837" s="111"/>
      <c r="BT837" s="111"/>
      <c r="BU837" s="111"/>
      <c r="BV837" s="111"/>
      <c r="BW837" s="111"/>
      <c r="BX837" s="111"/>
      <c r="BY837" s="111"/>
      <c r="BZ837" s="111"/>
      <c r="CA837" s="101"/>
      <c r="CB837" s="111"/>
      <c r="CC837" s="111"/>
      <c r="CD837" s="111"/>
      <c r="CE837" s="111"/>
      <c r="CF837" s="60"/>
      <c r="CG837" s="111"/>
      <c r="CH837" s="111"/>
      <c r="CI837" s="111"/>
      <c r="CJ837" s="111"/>
      <c r="CK837" s="259"/>
      <c r="CL837" s="79" t="b">
        <f t="shared" si="115"/>
        <v>1</v>
      </c>
    </row>
    <row r="838" spans="1:90" ht="10.5" thickBot="1">
      <c r="A838" s="216"/>
      <c r="B838" s="215"/>
      <c r="C838" s="220"/>
      <c r="D838" s="368" t="s">
        <v>266</v>
      </c>
      <c r="E838" s="295"/>
      <c r="F838" s="217"/>
      <c r="G838" s="217"/>
      <c r="H838" s="235">
        <f aca="true" t="shared" si="125" ref="H838:AM838">SUBTOTAL(9,H6:H837)</f>
        <v>3044</v>
      </c>
      <c r="I838" s="235">
        <f t="shared" si="125"/>
        <v>3044</v>
      </c>
      <c r="J838" s="235">
        <f t="shared" si="125"/>
        <v>20476</v>
      </c>
      <c r="K838" s="235">
        <f t="shared" si="125"/>
        <v>21004</v>
      </c>
      <c r="L838" s="235">
        <f t="shared" si="125"/>
        <v>702</v>
      </c>
      <c r="M838" s="235">
        <f t="shared" si="125"/>
        <v>686</v>
      </c>
      <c r="N838" s="235">
        <f t="shared" si="125"/>
        <v>0</v>
      </c>
      <c r="O838" s="235">
        <f t="shared" si="125"/>
        <v>0</v>
      </c>
      <c r="P838" s="235">
        <f t="shared" si="125"/>
        <v>0</v>
      </c>
      <c r="Q838" s="235">
        <f t="shared" si="125"/>
        <v>0</v>
      </c>
      <c r="R838" s="235">
        <f t="shared" si="125"/>
        <v>0</v>
      </c>
      <c r="S838" s="235">
        <f t="shared" si="125"/>
        <v>0</v>
      </c>
      <c r="T838" s="235">
        <f t="shared" si="125"/>
        <v>0</v>
      </c>
      <c r="U838" s="235">
        <f t="shared" si="125"/>
        <v>481</v>
      </c>
      <c r="V838" s="235">
        <f t="shared" si="125"/>
        <v>1737.1</v>
      </c>
      <c r="W838" s="235">
        <f t="shared" si="125"/>
        <v>918.3999999999994</v>
      </c>
      <c r="X838" s="235">
        <f t="shared" si="125"/>
        <v>207</v>
      </c>
      <c r="Y838" s="235">
        <f t="shared" si="125"/>
        <v>2315.7999999999993</v>
      </c>
      <c r="Z838" s="235">
        <f t="shared" si="125"/>
        <v>1059.8000000000006</v>
      </c>
      <c r="AA838" s="235">
        <f t="shared" si="125"/>
        <v>72</v>
      </c>
      <c r="AB838" s="235">
        <f t="shared" si="125"/>
        <v>0</v>
      </c>
      <c r="AC838" s="235">
        <f t="shared" si="125"/>
        <v>225</v>
      </c>
      <c r="AD838" s="235">
        <f t="shared" si="125"/>
        <v>0</v>
      </c>
      <c r="AE838" s="315">
        <f t="shared" si="125"/>
        <v>0</v>
      </c>
      <c r="AF838" s="235">
        <f t="shared" si="125"/>
        <v>31745.89999999995</v>
      </c>
      <c r="AG838" s="235">
        <f t="shared" si="125"/>
        <v>355</v>
      </c>
      <c r="AH838" s="235">
        <f t="shared" si="125"/>
        <v>824.7</v>
      </c>
      <c r="AI838" s="235">
        <f t="shared" si="125"/>
        <v>1048.1</v>
      </c>
      <c r="AJ838" s="235">
        <f t="shared" si="125"/>
        <v>430.1000000000001</v>
      </c>
      <c r="AK838" s="235">
        <f t="shared" si="125"/>
        <v>446.7</v>
      </c>
      <c r="AL838" s="235">
        <f t="shared" si="125"/>
        <v>270.34999999999997</v>
      </c>
      <c r="AM838" s="235">
        <f t="shared" si="125"/>
        <v>375.5</v>
      </c>
      <c r="AN838" s="235">
        <f aca="true" t="shared" si="126" ref="AN838:BS838">SUBTOTAL(9,AN6:AN837)</f>
        <v>815.5</v>
      </c>
      <c r="AO838" s="235">
        <f t="shared" si="126"/>
        <v>340.40000000000003</v>
      </c>
      <c r="AP838" s="235">
        <f t="shared" si="126"/>
        <v>488.5000000000001</v>
      </c>
      <c r="AQ838" s="235">
        <f t="shared" si="126"/>
        <v>352.3</v>
      </c>
      <c r="AR838" s="235">
        <f t="shared" si="126"/>
        <v>322.40000000000003</v>
      </c>
      <c r="AS838" s="235">
        <f t="shared" si="126"/>
        <v>1074.8999999999996</v>
      </c>
      <c r="AT838" s="235">
        <f t="shared" si="126"/>
        <v>621.4</v>
      </c>
      <c r="AU838" s="235">
        <f t="shared" si="126"/>
        <v>358.8</v>
      </c>
      <c r="AV838" s="235">
        <f t="shared" si="126"/>
        <v>972.1</v>
      </c>
      <c r="AW838" s="235">
        <f t="shared" si="126"/>
        <v>983.9</v>
      </c>
      <c r="AX838" s="235">
        <f t="shared" si="126"/>
        <v>355.6</v>
      </c>
      <c r="AY838" s="235">
        <f t="shared" si="126"/>
        <v>359.4</v>
      </c>
      <c r="AZ838" s="235">
        <f t="shared" si="126"/>
        <v>708.9000000000001</v>
      </c>
      <c r="BA838" s="235">
        <f t="shared" si="126"/>
        <v>1031.8</v>
      </c>
      <c r="BB838" s="235">
        <f t="shared" si="126"/>
        <v>360.9000000000001</v>
      </c>
      <c r="BC838" s="235">
        <f t="shared" si="126"/>
        <v>419.20000000000005</v>
      </c>
      <c r="BD838" s="235">
        <f t="shared" si="126"/>
        <v>666</v>
      </c>
      <c r="BE838" s="235">
        <f t="shared" si="126"/>
        <v>361.1</v>
      </c>
      <c r="BF838" s="235">
        <f t="shared" si="126"/>
        <v>613.4000000000001</v>
      </c>
      <c r="BG838" s="235">
        <f t="shared" si="126"/>
        <v>983.8999999999999</v>
      </c>
      <c r="BH838" s="235">
        <f t="shared" si="126"/>
        <v>587.8000000000001</v>
      </c>
      <c r="BI838" s="235">
        <f t="shared" si="126"/>
        <v>954.0000000000002</v>
      </c>
      <c r="BJ838" s="235">
        <f t="shared" si="126"/>
        <v>1066.9</v>
      </c>
      <c r="BK838" s="235">
        <f t="shared" si="126"/>
        <v>306.29999999999995</v>
      </c>
      <c r="BL838" s="235">
        <f t="shared" si="126"/>
        <v>1081.1</v>
      </c>
      <c r="BM838" s="235">
        <f t="shared" si="126"/>
        <v>489.99999999999994</v>
      </c>
      <c r="BN838" s="235">
        <f t="shared" si="126"/>
        <v>624.2000000000002</v>
      </c>
      <c r="BO838" s="235">
        <f t="shared" si="126"/>
        <v>278.25</v>
      </c>
      <c r="BP838" s="235">
        <f t="shared" si="126"/>
        <v>733.1</v>
      </c>
      <c r="BQ838" s="235">
        <f t="shared" si="126"/>
        <v>495.20000000000005</v>
      </c>
      <c r="BR838" s="235">
        <f t="shared" si="126"/>
        <v>387.9000000000001</v>
      </c>
      <c r="BS838" s="235">
        <f t="shared" si="126"/>
        <v>783.4</v>
      </c>
      <c r="BT838" s="235">
        <f aca="true" t="shared" si="127" ref="BT838:CK838">SUBTOTAL(9,BT6:BT837)</f>
        <v>405.69999999999993</v>
      </c>
      <c r="BU838" s="235">
        <f t="shared" si="127"/>
        <v>357.3</v>
      </c>
      <c r="BV838" s="235">
        <f t="shared" si="127"/>
        <v>323.20000000000005</v>
      </c>
      <c r="BW838" s="235">
        <f t="shared" si="127"/>
        <v>1068.9</v>
      </c>
      <c r="BX838" s="235">
        <f t="shared" si="127"/>
        <v>360</v>
      </c>
      <c r="BY838" s="235">
        <f t="shared" si="127"/>
        <v>205.1</v>
      </c>
      <c r="BZ838" s="235">
        <f t="shared" si="127"/>
        <v>807.1</v>
      </c>
      <c r="CA838" s="235">
        <f t="shared" si="127"/>
        <v>264.09999999999997</v>
      </c>
      <c r="CB838" s="235">
        <f t="shared" si="127"/>
        <v>185.8</v>
      </c>
      <c r="CC838" s="235">
        <f t="shared" si="127"/>
        <v>363</v>
      </c>
      <c r="CD838" s="235">
        <f t="shared" si="127"/>
        <v>465.90000000000003</v>
      </c>
      <c r="CE838" s="235">
        <f t="shared" si="127"/>
        <v>532.4000000000001</v>
      </c>
      <c r="CF838" s="235">
        <f t="shared" si="127"/>
        <v>2205.4</v>
      </c>
      <c r="CG838" s="235">
        <f t="shared" si="127"/>
        <v>473</v>
      </c>
      <c r="CH838" s="235">
        <f t="shared" si="127"/>
        <v>0</v>
      </c>
      <c r="CI838" s="235">
        <f t="shared" si="127"/>
        <v>0</v>
      </c>
      <c r="CJ838" s="235">
        <f t="shared" si="127"/>
        <v>0</v>
      </c>
      <c r="CK838" s="235">
        <f t="shared" si="127"/>
        <v>0</v>
      </c>
      <c r="CL838" s="79" t="b">
        <f t="shared" si="115"/>
        <v>1</v>
      </c>
    </row>
    <row r="839" spans="3:82" ht="9.75">
      <c r="C839" s="79"/>
      <c r="D839" s="160"/>
      <c r="F839" s="79"/>
      <c r="AF839" s="171"/>
      <c r="AG839" s="79"/>
      <c r="CD839" s="115"/>
    </row>
    <row r="840" spans="3:82" ht="9.75">
      <c r="C840" s="79"/>
      <c r="D840" s="160"/>
      <c r="F840" s="79"/>
      <c r="AF840" s="171"/>
      <c r="AG840" s="79"/>
      <c r="CD840" s="115"/>
    </row>
    <row r="841" spans="3:82" ht="9.75">
      <c r="C841" s="79"/>
      <c r="D841" s="160"/>
      <c r="F841" s="79"/>
      <c r="AF841" s="171"/>
      <c r="AG841" s="79"/>
      <c r="CD841" s="115"/>
    </row>
    <row r="842" spans="3:82" ht="9.75">
      <c r="C842" s="79"/>
      <c r="D842" s="160"/>
      <c r="F842" s="79"/>
      <c r="AF842" s="171"/>
      <c r="AG842" s="79"/>
      <c r="CD842" s="115"/>
    </row>
    <row r="843" spans="3:89" ht="11.25">
      <c r="C843" s="79"/>
      <c r="D843" s="160"/>
      <c r="F843" s="79"/>
      <c r="AD843" s="166"/>
      <c r="AE843" s="292" t="s">
        <v>335</v>
      </c>
      <c r="AF843" s="64">
        <f aca="true" t="shared" si="128" ref="AF843:BK843">SUM(AF7:AF130)</f>
        <v>7090.999999999999</v>
      </c>
      <c r="AG843" s="64">
        <f t="shared" si="128"/>
        <v>0</v>
      </c>
      <c r="AH843" s="64">
        <f t="shared" si="128"/>
        <v>336.09999999999997</v>
      </c>
      <c r="AI843" s="64">
        <f t="shared" si="128"/>
        <v>194</v>
      </c>
      <c r="AJ843" s="64">
        <f t="shared" si="128"/>
        <v>70.80000000000001</v>
      </c>
      <c r="AK843" s="64">
        <f t="shared" si="128"/>
        <v>130.79999999999998</v>
      </c>
      <c r="AL843" s="64">
        <f t="shared" si="128"/>
        <v>167.45</v>
      </c>
      <c r="AM843" s="64">
        <f t="shared" si="128"/>
        <v>100</v>
      </c>
      <c r="AN843" s="64">
        <f t="shared" si="128"/>
        <v>320</v>
      </c>
      <c r="AO843" s="64">
        <f t="shared" si="128"/>
        <v>62.4</v>
      </c>
      <c r="AP843" s="64">
        <f t="shared" si="128"/>
        <v>40</v>
      </c>
      <c r="AQ843" s="64">
        <f t="shared" si="128"/>
        <v>0</v>
      </c>
      <c r="AR843" s="64">
        <f t="shared" si="128"/>
        <v>170.4</v>
      </c>
      <c r="AS843" s="64">
        <f t="shared" si="128"/>
        <v>120</v>
      </c>
      <c r="AT843" s="64">
        <f t="shared" si="128"/>
        <v>323.5</v>
      </c>
      <c r="AU843" s="64">
        <f t="shared" si="128"/>
        <v>0</v>
      </c>
      <c r="AV843" s="64">
        <f t="shared" si="128"/>
        <v>493.2</v>
      </c>
      <c r="AW843" s="64">
        <f t="shared" si="128"/>
        <v>322.4</v>
      </c>
      <c r="AX843" s="64">
        <f t="shared" si="128"/>
        <v>160.79999999999998</v>
      </c>
      <c r="AY843" s="64">
        <f t="shared" si="128"/>
        <v>46.9</v>
      </c>
      <c r="AZ843" s="64">
        <f t="shared" si="128"/>
        <v>353.40000000000003</v>
      </c>
      <c r="BA843" s="64">
        <f t="shared" si="128"/>
        <v>240</v>
      </c>
      <c r="BB843" s="64">
        <f t="shared" si="128"/>
        <v>62.800000000000004</v>
      </c>
      <c r="BC843" s="64">
        <f t="shared" si="128"/>
        <v>41.599999999999994</v>
      </c>
      <c r="BD843" s="64">
        <f t="shared" si="128"/>
        <v>56.800000000000004</v>
      </c>
      <c r="BE843" s="64">
        <f t="shared" si="128"/>
        <v>216.8</v>
      </c>
      <c r="BF843" s="64">
        <f t="shared" si="128"/>
        <v>0</v>
      </c>
      <c r="BG843" s="64">
        <f t="shared" si="128"/>
        <v>161.6</v>
      </c>
      <c r="BH843" s="64">
        <f t="shared" si="128"/>
        <v>0</v>
      </c>
      <c r="BI843" s="64">
        <f t="shared" si="128"/>
        <v>122.79999999999998</v>
      </c>
      <c r="BJ843" s="64">
        <f t="shared" si="128"/>
        <v>295.8</v>
      </c>
      <c r="BK843" s="64">
        <f t="shared" si="128"/>
        <v>0</v>
      </c>
      <c r="BL843" s="64">
        <f aca="true" t="shared" si="129" ref="BL843:CK843">SUM(BL7:BL130)</f>
        <v>201.6</v>
      </c>
      <c r="BM843" s="64">
        <f t="shared" si="129"/>
        <v>41.599999999999994</v>
      </c>
      <c r="BN843" s="64">
        <f t="shared" si="129"/>
        <v>141.6</v>
      </c>
      <c r="BO843" s="64">
        <f t="shared" si="129"/>
        <v>59.45</v>
      </c>
      <c r="BP843" s="64">
        <f t="shared" si="129"/>
        <v>151.8</v>
      </c>
      <c r="BQ843" s="64">
        <f t="shared" si="129"/>
        <v>160</v>
      </c>
      <c r="BR843" s="64">
        <f t="shared" si="129"/>
        <v>0</v>
      </c>
      <c r="BS843" s="64">
        <f t="shared" si="129"/>
        <v>260</v>
      </c>
      <c r="BT843" s="64">
        <f t="shared" si="129"/>
        <v>0</v>
      </c>
      <c r="BU843" s="64">
        <f t="shared" si="129"/>
        <v>136.6</v>
      </c>
      <c r="BV843" s="64">
        <f t="shared" si="129"/>
        <v>141.60000000000002</v>
      </c>
      <c r="BW843" s="64">
        <f t="shared" si="129"/>
        <v>130.79999999999998</v>
      </c>
      <c r="BX843" s="64">
        <f t="shared" si="129"/>
        <v>136.9</v>
      </c>
      <c r="BY843" s="64">
        <f t="shared" si="129"/>
        <v>0</v>
      </c>
      <c r="BZ843" s="64">
        <f t="shared" si="129"/>
        <v>360</v>
      </c>
      <c r="CA843" s="64">
        <f t="shared" si="129"/>
        <v>0</v>
      </c>
      <c r="CB843" s="64">
        <f t="shared" si="129"/>
        <v>0</v>
      </c>
      <c r="CC843" s="64">
        <f t="shared" si="129"/>
        <v>186.7</v>
      </c>
      <c r="CD843" s="64">
        <f t="shared" si="129"/>
        <v>0</v>
      </c>
      <c r="CE843" s="64">
        <f t="shared" si="129"/>
        <v>0</v>
      </c>
      <c r="CF843" s="64">
        <f t="shared" si="129"/>
        <v>372</v>
      </c>
      <c r="CG843" s="64">
        <f t="shared" si="129"/>
        <v>0</v>
      </c>
      <c r="CH843" s="64">
        <f t="shared" si="129"/>
        <v>0</v>
      </c>
      <c r="CI843" s="64">
        <f t="shared" si="129"/>
        <v>0</v>
      </c>
      <c r="CJ843" s="64">
        <f t="shared" si="129"/>
        <v>0</v>
      </c>
      <c r="CK843" s="64">
        <f t="shared" si="129"/>
        <v>0</v>
      </c>
    </row>
    <row r="844" spans="3:89" ht="11.25">
      <c r="C844" s="79"/>
      <c r="D844" s="160"/>
      <c r="F844" s="79"/>
      <c r="AD844" s="166"/>
      <c r="AE844" s="292" t="s">
        <v>338</v>
      </c>
      <c r="AF844" s="64">
        <f aca="true" t="shared" si="130" ref="AF844:BK844">SUM(AF132:AF260)</f>
        <v>6176.299999999999</v>
      </c>
      <c r="AG844" s="64">
        <f t="shared" si="130"/>
        <v>168</v>
      </c>
      <c r="AH844" s="64">
        <f t="shared" si="130"/>
        <v>126.8</v>
      </c>
      <c r="AI844" s="64">
        <f t="shared" si="130"/>
        <v>507.40000000000003</v>
      </c>
      <c r="AJ844" s="64">
        <f t="shared" si="130"/>
        <v>36</v>
      </c>
      <c r="AK844" s="64">
        <f t="shared" si="130"/>
        <v>154.9</v>
      </c>
      <c r="AL844" s="64">
        <f t="shared" si="130"/>
        <v>48.4</v>
      </c>
      <c r="AM844" s="64">
        <f t="shared" si="130"/>
        <v>100</v>
      </c>
      <c r="AN844" s="64">
        <f t="shared" si="130"/>
        <v>40</v>
      </c>
      <c r="AO844" s="64">
        <f t="shared" si="130"/>
        <v>78</v>
      </c>
      <c r="AP844" s="64">
        <f t="shared" si="130"/>
        <v>40</v>
      </c>
      <c r="AQ844" s="64">
        <f t="shared" si="130"/>
        <v>0</v>
      </c>
      <c r="AR844" s="64">
        <f t="shared" si="130"/>
        <v>0</v>
      </c>
      <c r="AS844" s="64">
        <f t="shared" si="130"/>
        <v>277</v>
      </c>
      <c r="AT844" s="64">
        <f t="shared" si="130"/>
        <v>111.7</v>
      </c>
      <c r="AU844" s="64">
        <f t="shared" si="130"/>
        <v>60</v>
      </c>
      <c r="AV844" s="64">
        <f t="shared" si="130"/>
        <v>78.9</v>
      </c>
      <c r="AW844" s="64">
        <f t="shared" si="130"/>
        <v>0</v>
      </c>
      <c r="AX844" s="64">
        <f t="shared" si="130"/>
        <v>0</v>
      </c>
      <c r="AY844" s="64">
        <f t="shared" si="130"/>
        <v>0</v>
      </c>
      <c r="AZ844" s="64">
        <f t="shared" si="130"/>
        <v>60</v>
      </c>
      <c r="BA844" s="64">
        <f t="shared" si="130"/>
        <v>60</v>
      </c>
      <c r="BB844" s="64">
        <f t="shared" si="130"/>
        <v>36</v>
      </c>
      <c r="BC844" s="64">
        <f t="shared" si="130"/>
        <v>176</v>
      </c>
      <c r="BD844" s="64">
        <f t="shared" si="130"/>
        <v>174</v>
      </c>
      <c r="BE844" s="64">
        <f t="shared" si="130"/>
        <v>73.30000000000001</v>
      </c>
      <c r="BF844" s="64">
        <f t="shared" si="130"/>
        <v>152</v>
      </c>
      <c r="BG844" s="64">
        <f t="shared" si="130"/>
        <v>246.39999999999998</v>
      </c>
      <c r="BH844" s="64">
        <f t="shared" si="130"/>
        <v>115.60000000000001</v>
      </c>
      <c r="BI844" s="64">
        <f t="shared" si="130"/>
        <v>386.9</v>
      </c>
      <c r="BJ844" s="64">
        <f t="shared" si="130"/>
        <v>116</v>
      </c>
      <c r="BK844" s="64">
        <f t="shared" si="130"/>
        <v>0</v>
      </c>
      <c r="BL844" s="64">
        <f aca="true" t="shared" si="131" ref="BL844:CK844">SUM(BL132:BL260)</f>
        <v>262</v>
      </c>
      <c r="BM844" s="64">
        <f t="shared" si="131"/>
        <v>254</v>
      </c>
      <c r="BN844" s="64">
        <f t="shared" si="131"/>
        <v>150.9</v>
      </c>
      <c r="BO844" s="64">
        <f t="shared" si="131"/>
        <v>0</v>
      </c>
      <c r="BP844" s="64">
        <f t="shared" si="131"/>
        <v>40</v>
      </c>
      <c r="BQ844" s="64">
        <f t="shared" si="131"/>
        <v>60</v>
      </c>
      <c r="BR844" s="64">
        <f t="shared" si="131"/>
        <v>76</v>
      </c>
      <c r="BS844" s="64">
        <f t="shared" si="131"/>
        <v>40</v>
      </c>
      <c r="BT844" s="64">
        <f t="shared" si="131"/>
        <v>281.4</v>
      </c>
      <c r="BU844" s="64">
        <f t="shared" si="131"/>
        <v>113.6</v>
      </c>
      <c r="BV844" s="64">
        <f t="shared" si="131"/>
        <v>81.60000000000001</v>
      </c>
      <c r="BW844" s="64">
        <f t="shared" si="131"/>
        <v>154.9</v>
      </c>
      <c r="BX844" s="64">
        <f t="shared" si="131"/>
        <v>0</v>
      </c>
      <c r="BY844" s="64">
        <f t="shared" si="131"/>
        <v>45.099999999999994</v>
      </c>
      <c r="BZ844" s="64">
        <f t="shared" si="131"/>
        <v>40</v>
      </c>
      <c r="CA844" s="64">
        <f t="shared" si="131"/>
        <v>153.2</v>
      </c>
      <c r="CB844" s="64">
        <f t="shared" si="131"/>
        <v>59.199999999999996</v>
      </c>
      <c r="CC844" s="64">
        <f t="shared" si="131"/>
        <v>34.8</v>
      </c>
      <c r="CD844" s="64">
        <f t="shared" si="131"/>
        <v>301.3</v>
      </c>
      <c r="CE844" s="64">
        <f t="shared" si="131"/>
        <v>271.6</v>
      </c>
      <c r="CF844" s="64">
        <f t="shared" si="131"/>
        <v>325</v>
      </c>
      <c r="CG844" s="64">
        <f t="shared" si="131"/>
        <v>8.4</v>
      </c>
      <c r="CH844" s="64">
        <f t="shared" si="131"/>
        <v>0</v>
      </c>
      <c r="CI844" s="64">
        <f t="shared" si="131"/>
        <v>0</v>
      </c>
      <c r="CJ844" s="64">
        <f t="shared" si="131"/>
        <v>0</v>
      </c>
      <c r="CK844" s="64">
        <f t="shared" si="131"/>
        <v>0</v>
      </c>
    </row>
    <row r="845" spans="3:89" ht="11.25">
      <c r="C845" s="79"/>
      <c r="D845" s="160"/>
      <c r="F845" s="79"/>
      <c r="AD845" s="166"/>
      <c r="AE845" s="292" t="s">
        <v>339</v>
      </c>
      <c r="AF845" s="64">
        <f aca="true" t="shared" si="132" ref="AF845:BK845">SUM(AF526:AF724)</f>
        <v>3087.3999999999996</v>
      </c>
      <c r="AG845" s="64">
        <f t="shared" si="132"/>
        <v>7</v>
      </c>
      <c r="AH845" s="64">
        <f t="shared" si="132"/>
        <v>153.8</v>
      </c>
      <c r="AI845" s="64">
        <f t="shared" si="132"/>
        <v>154.49999999999997</v>
      </c>
      <c r="AJ845" s="64">
        <f t="shared" si="132"/>
        <v>0</v>
      </c>
      <c r="AK845" s="64">
        <f t="shared" si="132"/>
        <v>0</v>
      </c>
      <c r="AL845" s="64">
        <f t="shared" si="132"/>
        <v>10</v>
      </c>
      <c r="AM845" s="64">
        <f t="shared" si="132"/>
        <v>15.5</v>
      </c>
      <c r="AN845" s="64">
        <f t="shared" si="132"/>
        <v>0</v>
      </c>
      <c r="AO845" s="64">
        <f t="shared" si="132"/>
        <v>0</v>
      </c>
      <c r="AP845" s="64">
        <f t="shared" si="132"/>
        <v>99.5</v>
      </c>
      <c r="AQ845" s="64">
        <f t="shared" si="132"/>
        <v>0</v>
      </c>
      <c r="AR845" s="64">
        <f t="shared" si="132"/>
        <v>0</v>
      </c>
      <c r="AS845" s="64">
        <f t="shared" si="132"/>
        <v>88.8</v>
      </c>
      <c r="AT845" s="64">
        <f t="shared" si="132"/>
        <v>81.6</v>
      </c>
      <c r="AU845" s="64">
        <f t="shared" si="132"/>
        <v>88.8</v>
      </c>
      <c r="AV845" s="64">
        <f t="shared" si="132"/>
        <v>0</v>
      </c>
      <c r="AW845" s="64">
        <f t="shared" si="132"/>
        <v>66.1</v>
      </c>
      <c r="AX845" s="64">
        <f t="shared" si="132"/>
        <v>0</v>
      </c>
      <c r="AY845" s="64">
        <f t="shared" si="132"/>
        <v>80.2</v>
      </c>
      <c r="AZ845" s="64">
        <f t="shared" si="132"/>
        <v>43.5</v>
      </c>
      <c r="BA845" s="64">
        <f t="shared" si="132"/>
        <v>47</v>
      </c>
      <c r="BB845" s="64">
        <f t="shared" si="132"/>
        <v>37.3</v>
      </c>
      <c r="BC845" s="64">
        <f t="shared" si="132"/>
        <v>101.6</v>
      </c>
      <c r="BD845" s="64">
        <f t="shared" si="132"/>
        <v>130.70000000000002</v>
      </c>
      <c r="BE845" s="64">
        <f t="shared" si="132"/>
        <v>31</v>
      </c>
      <c r="BF845" s="64">
        <f t="shared" si="132"/>
        <v>129.1</v>
      </c>
      <c r="BG845" s="64">
        <f t="shared" si="132"/>
        <v>163.89999999999998</v>
      </c>
      <c r="BH845" s="64">
        <f t="shared" si="132"/>
        <v>69.3</v>
      </c>
      <c r="BI845" s="64">
        <f t="shared" si="132"/>
        <v>118.30000000000001</v>
      </c>
      <c r="BJ845" s="64">
        <f t="shared" si="132"/>
        <v>66.5</v>
      </c>
      <c r="BK845" s="64">
        <f t="shared" si="132"/>
        <v>184.6</v>
      </c>
      <c r="BL845" s="64">
        <f aca="true" t="shared" si="133" ref="BL845:CK845">SUM(BL526:BL724)</f>
        <v>101.30000000000001</v>
      </c>
      <c r="BM845" s="64">
        <f t="shared" si="133"/>
        <v>128.7</v>
      </c>
      <c r="BN845" s="64">
        <f t="shared" si="133"/>
        <v>96.9</v>
      </c>
      <c r="BO845" s="64">
        <f t="shared" si="133"/>
        <v>95.9</v>
      </c>
      <c r="BP845" s="64">
        <f t="shared" si="133"/>
        <v>50.2</v>
      </c>
      <c r="BQ845" s="64">
        <f t="shared" si="133"/>
        <v>75.2</v>
      </c>
      <c r="BR845" s="64">
        <f t="shared" si="133"/>
        <v>125.6</v>
      </c>
      <c r="BS845" s="64">
        <f t="shared" si="133"/>
        <v>50.5</v>
      </c>
      <c r="BT845" s="64">
        <f t="shared" si="133"/>
        <v>49.5</v>
      </c>
      <c r="BU845" s="64">
        <f t="shared" si="133"/>
        <v>27.1</v>
      </c>
      <c r="BV845" s="64">
        <f t="shared" si="133"/>
        <v>20</v>
      </c>
      <c r="BW845" s="64">
        <f t="shared" si="133"/>
        <v>0</v>
      </c>
      <c r="BX845" s="64">
        <f t="shared" si="133"/>
        <v>46.6</v>
      </c>
      <c r="BY845" s="64">
        <f t="shared" si="133"/>
        <v>0</v>
      </c>
      <c r="BZ845" s="64">
        <f t="shared" si="133"/>
        <v>49.5</v>
      </c>
      <c r="CA845" s="64">
        <f t="shared" si="133"/>
        <v>17.9</v>
      </c>
      <c r="CB845" s="64">
        <f t="shared" si="133"/>
        <v>49.4</v>
      </c>
      <c r="CC845" s="64">
        <f t="shared" si="133"/>
        <v>0</v>
      </c>
      <c r="CD845" s="64">
        <f t="shared" si="133"/>
        <v>0</v>
      </c>
      <c r="CE845" s="64">
        <f t="shared" si="133"/>
        <v>16.5</v>
      </c>
      <c r="CF845" s="64">
        <f t="shared" si="133"/>
        <v>12</v>
      </c>
      <c r="CG845" s="64">
        <f t="shared" si="133"/>
        <v>106</v>
      </c>
      <c r="CH845" s="64">
        <f t="shared" si="133"/>
        <v>0</v>
      </c>
      <c r="CI845" s="64">
        <f t="shared" si="133"/>
        <v>0</v>
      </c>
      <c r="CJ845" s="64">
        <f t="shared" si="133"/>
        <v>0</v>
      </c>
      <c r="CK845" s="64">
        <f t="shared" si="133"/>
        <v>0</v>
      </c>
    </row>
    <row r="846" spans="3:89" ht="11.25">
      <c r="C846" s="79"/>
      <c r="D846" s="160"/>
      <c r="F846" s="79"/>
      <c r="AD846" s="166"/>
      <c r="AE846" s="292" t="s">
        <v>336</v>
      </c>
      <c r="AF846" s="64">
        <f aca="true" t="shared" si="134" ref="AF846:BK846">SUM(AF262:AF391)</f>
        <v>7263.500000000002</v>
      </c>
      <c r="AG846" s="64">
        <f t="shared" si="134"/>
        <v>60</v>
      </c>
      <c r="AH846" s="64">
        <f t="shared" si="134"/>
        <v>160</v>
      </c>
      <c r="AI846" s="64">
        <f t="shared" si="134"/>
        <v>64.8</v>
      </c>
      <c r="AJ846" s="64">
        <f t="shared" si="134"/>
        <v>142.4</v>
      </c>
      <c r="AK846" s="64">
        <f t="shared" si="134"/>
        <v>88</v>
      </c>
      <c r="AL846" s="64">
        <f t="shared" si="134"/>
        <v>0</v>
      </c>
      <c r="AM846" s="64">
        <f t="shared" si="134"/>
        <v>80</v>
      </c>
      <c r="AN846" s="64">
        <f t="shared" si="134"/>
        <v>400</v>
      </c>
      <c r="AO846" s="64">
        <f t="shared" si="134"/>
        <v>159.20000000000002</v>
      </c>
      <c r="AP846" s="64">
        <f t="shared" si="134"/>
        <v>92</v>
      </c>
      <c r="AQ846" s="64">
        <f t="shared" si="134"/>
        <v>126</v>
      </c>
      <c r="AR846" s="64">
        <f t="shared" si="134"/>
        <v>152</v>
      </c>
      <c r="AS846" s="64">
        <f t="shared" si="134"/>
        <v>120</v>
      </c>
      <c r="AT846" s="64">
        <f t="shared" si="134"/>
        <v>46.6</v>
      </c>
      <c r="AU846" s="64">
        <f t="shared" si="134"/>
        <v>0</v>
      </c>
      <c r="AV846" s="64">
        <f t="shared" si="134"/>
        <v>400</v>
      </c>
      <c r="AW846" s="64">
        <f t="shared" si="134"/>
        <v>432.40000000000003</v>
      </c>
      <c r="AX846" s="64">
        <f t="shared" si="134"/>
        <v>194.8</v>
      </c>
      <c r="AY846" s="64">
        <f t="shared" si="134"/>
        <v>102</v>
      </c>
      <c r="AZ846" s="64">
        <f t="shared" si="134"/>
        <v>212</v>
      </c>
      <c r="BA846" s="64">
        <f t="shared" si="134"/>
        <v>366.40000000000003</v>
      </c>
      <c r="BB846" s="64">
        <f t="shared" si="134"/>
        <v>123.6</v>
      </c>
      <c r="BC846" s="64">
        <f t="shared" si="134"/>
        <v>0</v>
      </c>
      <c r="BD846" s="64">
        <f t="shared" si="134"/>
        <v>0</v>
      </c>
      <c r="BE846" s="64">
        <f t="shared" si="134"/>
        <v>40</v>
      </c>
      <c r="BF846" s="64">
        <f t="shared" si="134"/>
        <v>0</v>
      </c>
      <c r="BG846" s="64">
        <f t="shared" si="134"/>
        <v>50.800000000000004</v>
      </c>
      <c r="BH846" s="64">
        <f t="shared" si="134"/>
        <v>0</v>
      </c>
      <c r="BI846" s="64">
        <f t="shared" si="134"/>
        <v>52</v>
      </c>
      <c r="BJ846" s="64">
        <f t="shared" si="134"/>
        <v>312.8</v>
      </c>
      <c r="BK846" s="64">
        <f t="shared" si="134"/>
        <v>93.2</v>
      </c>
      <c r="BL846" s="64">
        <f aca="true" t="shared" si="135" ref="BL846:CK846">SUM(BL262:BL391)</f>
        <v>145.6</v>
      </c>
      <c r="BM846" s="64">
        <f t="shared" si="135"/>
        <v>0</v>
      </c>
      <c r="BN846" s="64">
        <f t="shared" si="135"/>
        <v>123.6</v>
      </c>
      <c r="BO846" s="64">
        <f t="shared" si="135"/>
        <v>80.8</v>
      </c>
      <c r="BP846" s="64">
        <f t="shared" si="135"/>
        <v>166.79999999999998</v>
      </c>
      <c r="BQ846" s="64">
        <f t="shared" si="135"/>
        <v>160</v>
      </c>
      <c r="BR846" s="64">
        <f t="shared" si="135"/>
        <v>0</v>
      </c>
      <c r="BS846" s="64">
        <f t="shared" si="135"/>
        <v>323.6</v>
      </c>
      <c r="BT846" s="64">
        <f t="shared" si="135"/>
        <v>0</v>
      </c>
      <c r="BU846" s="64">
        <f t="shared" si="135"/>
        <v>80</v>
      </c>
      <c r="BV846" s="64">
        <f t="shared" si="135"/>
        <v>80</v>
      </c>
      <c r="BW846" s="64">
        <f t="shared" si="135"/>
        <v>375.59999999999997</v>
      </c>
      <c r="BX846" s="64">
        <f t="shared" si="135"/>
        <v>127</v>
      </c>
      <c r="BY846" s="64">
        <f t="shared" si="135"/>
        <v>120</v>
      </c>
      <c r="BZ846" s="64">
        <f t="shared" si="135"/>
        <v>337.6</v>
      </c>
      <c r="CA846" s="64">
        <f t="shared" si="135"/>
        <v>0</v>
      </c>
      <c r="CB846" s="64">
        <f t="shared" si="135"/>
        <v>0</v>
      </c>
      <c r="CC846" s="64">
        <f t="shared" si="135"/>
        <v>106.7</v>
      </c>
      <c r="CD846" s="64">
        <f t="shared" si="135"/>
        <v>0</v>
      </c>
      <c r="CE846" s="64">
        <f t="shared" si="135"/>
        <v>0</v>
      </c>
      <c r="CF846" s="64">
        <f t="shared" si="135"/>
        <v>728.6</v>
      </c>
      <c r="CG846" s="64">
        <f t="shared" si="135"/>
        <v>236.60000000000002</v>
      </c>
      <c r="CH846" s="64">
        <f t="shared" si="135"/>
        <v>0</v>
      </c>
      <c r="CI846" s="64">
        <f t="shared" si="135"/>
        <v>0</v>
      </c>
      <c r="CJ846" s="64">
        <f t="shared" si="135"/>
        <v>0</v>
      </c>
      <c r="CK846" s="64">
        <f t="shared" si="135"/>
        <v>0</v>
      </c>
    </row>
    <row r="847" spans="3:89" ht="11.25">
      <c r="C847" s="79"/>
      <c r="D847" s="160"/>
      <c r="F847" s="79"/>
      <c r="AD847" s="166"/>
      <c r="AE847" s="292" t="s">
        <v>340</v>
      </c>
      <c r="AF847" s="64">
        <f aca="true" t="shared" si="136" ref="AF847:BK847">SUM(AF393:AF524)</f>
        <v>6402.599999999999</v>
      </c>
      <c r="AG847" s="64">
        <f t="shared" si="136"/>
        <v>120</v>
      </c>
      <c r="AH847" s="64">
        <f t="shared" si="136"/>
        <v>0</v>
      </c>
      <c r="AI847" s="64">
        <f t="shared" si="136"/>
        <v>127.4</v>
      </c>
      <c r="AJ847" s="64">
        <f t="shared" si="136"/>
        <v>123.8</v>
      </c>
      <c r="AK847" s="64">
        <f t="shared" si="136"/>
        <v>0</v>
      </c>
      <c r="AL847" s="64">
        <f t="shared" si="136"/>
        <v>0</v>
      </c>
      <c r="AM847" s="64">
        <f t="shared" si="136"/>
        <v>80</v>
      </c>
      <c r="AN847" s="64">
        <f t="shared" si="136"/>
        <v>40</v>
      </c>
      <c r="AO847" s="64">
        <f t="shared" si="136"/>
        <v>40.800000000000004</v>
      </c>
      <c r="AP847" s="64">
        <f t="shared" si="136"/>
        <v>217</v>
      </c>
      <c r="AQ847" s="64">
        <f t="shared" si="136"/>
        <v>226.29999999999998</v>
      </c>
      <c r="AR847" s="64">
        <f t="shared" si="136"/>
        <v>0</v>
      </c>
      <c r="AS847" s="64">
        <f t="shared" si="136"/>
        <v>366.9</v>
      </c>
      <c r="AT847" s="64">
        <f t="shared" si="136"/>
        <v>58</v>
      </c>
      <c r="AU847" s="64">
        <f t="shared" si="136"/>
        <v>156</v>
      </c>
      <c r="AV847" s="64">
        <f t="shared" si="136"/>
        <v>0</v>
      </c>
      <c r="AW847" s="64">
        <f t="shared" si="136"/>
        <v>111.19999999999999</v>
      </c>
      <c r="AX847" s="64">
        <f t="shared" si="136"/>
        <v>0</v>
      </c>
      <c r="AY847" s="64">
        <f t="shared" si="136"/>
        <v>130.29999999999998</v>
      </c>
      <c r="AZ847" s="64">
        <f t="shared" si="136"/>
        <v>40</v>
      </c>
      <c r="BA847" s="64">
        <f t="shared" si="136"/>
        <v>318.4</v>
      </c>
      <c r="BB847" s="64">
        <f t="shared" si="136"/>
        <v>58</v>
      </c>
      <c r="BC847" s="64">
        <f t="shared" si="136"/>
        <v>100</v>
      </c>
      <c r="BD847" s="64">
        <f t="shared" si="136"/>
        <v>205.6</v>
      </c>
      <c r="BE847" s="64">
        <f t="shared" si="136"/>
        <v>0</v>
      </c>
      <c r="BF847" s="64">
        <f t="shared" si="136"/>
        <v>249.89999999999998</v>
      </c>
      <c r="BG847" s="64">
        <f t="shared" si="136"/>
        <v>238.39999999999998</v>
      </c>
      <c r="BH847" s="64">
        <f t="shared" si="136"/>
        <v>332.8</v>
      </c>
      <c r="BI847" s="64">
        <f t="shared" si="136"/>
        <v>222</v>
      </c>
      <c r="BJ847" s="64">
        <f t="shared" si="136"/>
        <v>181.9</v>
      </c>
      <c r="BK847" s="64">
        <f t="shared" si="136"/>
        <v>0</v>
      </c>
      <c r="BL847" s="64">
        <f aca="true" t="shared" si="137" ref="BL847:CK847">SUM(BL393:BL524)</f>
        <v>329.5</v>
      </c>
      <c r="BM847" s="64">
        <f t="shared" si="137"/>
        <v>0</v>
      </c>
      <c r="BN847" s="64">
        <f t="shared" si="137"/>
        <v>111.19999999999999</v>
      </c>
      <c r="BO847" s="64">
        <f t="shared" si="137"/>
        <v>0</v>
      </c>
      <c r="BP847" s="64">
        <f t="shared" si="137"/>
        <v>238.29999999999998</v>
      </c>
      <c r="BQ847" s="64">
        <f t="shared" si="137"/>
        <v>40</v>
      </c>
      <c r="BR847" s="64">
        <f t="shared" si="137"/>
        <v>167.9</v>
      </c>
      <c r="BS847" s="64">
        <f t="shared" si="137"/>
        <v>85.8</v>
      </c>
      <c r="BT847" s="64">
        <f t="shared" si="137"/>
        <v>30</v>
      </c>
      <c r="BU847" s="64">
        <f t="shared" si="137"/>
        <v>0</v>
      </c>
      <c r="BV847" s="64">
        <f t="shared" si="137"/>
        <v>0</v>
      </c>
      <c r="BW847" s="64">
        <f t="shared" si="137"/>
        <v>222.29999999999998</v>
      </c>
      <c r="BX847" s="64">
        <f t="shared" si="137"/>
        <v>10</v>
      </c>
      <c r="BY847" s="64">
        <f t="shared" si="137"/>
        <v>40</v>
      </c>
      <c r="BZ847" s="64">
        <f t="shared" si="137"/>
        <v>20</v>
      </c>
      <c r="CA847" s="64">
        <f t="shared" si="137"/>
        <v>53.199999999999996</v>
      </c>
      <c r="CB847" s="64">
        <f t="shared" si="137"/>
        <v>77.2</v>
      </c>
      <c r="CC847" s="64">
        <f t="shared" si="137"/>
        <v>34.8</v>
      </c>
      <c r="CD847" s="64">
        <f t="shared" si="137"/>
        <v>164.6</v>
      </c>
      <c r="CE847" s="64">
        <f t="shared" si="137"/>
        <v>197.3</v>
      </c>
      <c r="CF847" s="64">
        <f t="shared" si="137"/>
        <v>767.8</v>
      </c>
      <c r="CG847" s="64">
        <f t="shared" si="137"/>
        <v>68</v>
      </c>
      <c r="CH847" s="64">
        <f t="shared" si="137"/>
        <v>0</v>
      </c>
      <c r="CI847" s="64">
        <f t="shared" si="137"/>
        <v>0</v>
      </c>
      <c r="CJ847" s="64">
        <f t="shared" si="137"/>
        <v>0</v>
      </c>
      <c r="CK847" s="64">
        <f t="shared" si="137"/>
        <v>0</v>
      </c>
    </row>
    <row r="848" spans="3:89" ht="11.25">
      <c r="C848" s="79"/>
      <c r="D848" s="160"/>
      <c r="F848" s="79"/>
      <c r="AD848" s="72"/>
      <c r="AE848" s="292" t="s">
        <v>341</v>
      </c>
      <c r="AF848" s="64">
        <f aca="true" t="shared" si="138" ref="AF848:BK848">SUM(AF726:AF837)</f>
        <v>1725.1000000000006</v>
      </c>
      <c r="AG848" s="64">
        <f t="shared" si="138"/>
        <v>0</v>
      </c>
      <c r="AH848" s="64">
        <f t="shared" si="138"/>
        <v>48</v>
      </c>
      <c r="AI848" s="64">
        <f t="shared" si="138"/>
        <v>0</v>
      </c>
      <c r="AJ848" s="64">
        <f t="shared" si="138"/>
        <v>57.1</v>
      </c>
      <c r="AK848" s="64">
        <f t="shared" si="138"/>
        <v>73</v>
      </c>
      <c r="AL848" s="64">
        <f t="shared" si="138"/>
        <v>44.5</v>
      </c>
      <c r="AM848" s="64">
        <f t="shared" si="138"/>
        <v>0</v>
      </c>
      <c r="AN848" s="64">
        <f t="shared" si="138"/>
        <v>15.5</v>
      </c>
      <c r="AO848" s="64">
        <f t="shared" si="138"/>
        <v>0</v>
      </c>
      <c r="AP848" s="64">
        <f t="shared" si="138"/>
        <v>0</v>
      </c>
      <c r="AQ848" s="64">
        <f t="shared" si="138"/>
        <v>0</v>
      </c>
      <c r="AR848" s="64">
        <f t="shared" si="138"/>
        <v>0</v>
      </c>
      <c r="AS848" s="64">
        <f t="shared" si="138"/>
        <v>102.19999999999999</v>
      </c>
      <c r="AT848" s="64">
        <f t="shared" si="138"/>
        <v>0</v>
      </c>
      <c r="AU848" s="64">
        <f t="shared" si="138"/>
        <v>54</v>
      </c>
      <c r="AV848" s="64">
        <f t="shared" si="138"/>
        <v>0</v>
      </c>
      <c r="AW848" s="64">
        <f t="shared" si="138"/>
        <v>51.8</v>
      </c>
      <c r="AX848" s="64">
        <f t="shared" si="138"/>
        <v>0</v>
      </c>
      <c r="AY848" s="64">
        <f t="shared" si="138"/>
        <v>0</v>
      </c>
      <c r="AZ848" s="64">
        <f t="shared" si="138"/>
        <v>0</v>
      </c>
      <c r="BA848" s="64">
        <f t="shared" si="138"/>
        <v>0</v>
      </c>
      <c r="BB848" s="64">
        <f t="shared" si="138"/>
        <v>43.2</v>
      </c>
      <c r="BC848" s="64">
        <f t="shared" si="138"/>
        <v>0</v>
      </c>
      <c r="BD848" s="64">
        <f t="shared" si="138"/>
        <v>98.9</v>
      </c>
      <c r="BE848" s="64">
        <f t="shared" si="138"/>
        <v>0</v>
      </c>
      <c r="BF848" s="64">
        <f t="shared" si="138"/>
        <v>82.4</v>
      </c>
      <c r="BG848" s="64">
        <f t="shared" si="138"/>
        <v>122.80000000000001</v>
      </c>
      <c r="BH848" s="64">
        <f t="shared" si="138"/>
        <v>70.1</v>
      </c>
      <c r="BI848" s="64">
        <f t="shared" si="138"/>
        <v>52</v>
      </c>
      <c r="BJ848" s="64">
        <f t="shared" si="138"/>
        <v>93.9</v>
      </c>
      <c r="BK848" s="64">
        <f t="shared" si="138"/>
        <v>28.5</v>
      </c>
      <c r="BL848" s="64">
        <f aca="true" t="shared" si="139" ref="BL848:CK848">SUM(BL726:BL837)</f>
        <v>41.1</v>
      </c>
      <c r="BM848" s="64">
        <f t="shared" si="139"/>
        <v>65.7</v>
      </c>
      <c r="BN848" s="64">
        <f t="shared" si="139"/>
        <v>0</v>
      </c>
      <c r="BO848" s="64">
        <f t="shared" si="139"/>
        <v>42.1</v>
      </c>
      <c r="BP848" s="64">
        <f t="shared" si="139"/>
        <v>86</v>
      </c>
      <c r="BQ848" s="64">
        <f t="shared" si="139"/>
        <v>0</v>
      </c>
      <c r="BR848" s="64">
        <f t="shared" si="139"/>
        <v>18.4</v>
      </c>
      <c r="BS848" s="64">
        <f t="shared" si="139"/>
        <v>23.5</v>
      </c>
      <c r="BT848" s="64">
        <f t="shared" si="139"/>
        <v>44.8</v>
      </c>
      <c r="BU848" s="64">
        <f t="shared" si="139"/>
        <v>0</v>
      </c>
      <c r="BV848" s="64">
        <f t="shared" si="139"/>
        <v>0</v>
      </c>
      <c r="BW848" s="64">
        <f t="shared" si="139"/>
        <v>185.3</v>
      </c>
      <c r="BX848" s="64">
        <f t="shared" si="139"/>
        <v>39.5</v>
      </c>
      <c r="BY848" s="64">
        <f t="shared" si="139"/>
        <v>0</v>
      </c>
      <c r="BZ848" s="64">
        <f t="shared" si="139"/>
        <v>0</v>
      </c>
      <c r="CA848" s="64">
        <f t="shared" si="139"/>
        <v>39.8</v>
      </c>
      <c r="CB848" s="64">
        <f t="shared" si="139"/>
        <v>0</v>
      </c>
      <c r="CC848" s="64">
        <f t="shared" si="139"/>
        <v>0</v>
      </c>
      <c r="CD848" s="64">
        <f t="shared" si="139"/>
        <v>0</v>
      </c>
      <c r="CE848" s="64">
        <f t="shared" si="139"/>
        <v>47</v>
      </c>
      <c r="CF848" s="64">
        <f t="shared" si="139"/>
        <v>0</v>
      </c>
      <c r="CG848" s="64">
        <f t="shared" si="139"/>
        <v>54</v>
      </c>
      <c r="CH848" s="64">
        <f t="shared" si="139"/>
        <v>0</v>
      </c>
      <c r="CI848" s="64">
        <f t="shared" si="139"/>
        <v>0</v>
      </c>
      <c r="CJ848" s="64">
        <f t="shared" si="139"/>
        <v>0</v>
      </c>
      <c r="CK848" s="64">
        <f t="shared" si="139"/>
        <v>0</v>
      </c>
    </row>
    <row r="849" spans="3:89" ht="11.25">
      <c r="C849" s="79"/>
      <c r="D849" s="160"/>
      <c r="F849" s="79"/>
      <c r="AE849" s="292" t="s">
        <v>266</v>
      </c>
      <c r="AF849" s="59">
        <f>SUM(AF843:AF848)</f>
        <v>31745.9</v>
      </c>
      <c r="AG849" s="59">
        <f>SUM(AG843:AG848)</f>
        <v>355</v>
      </c>
      <c r="AH849" s="59">
        <f aca="true" t="shared" si="140" ref="AH849:CK849">SUM(AH843:AH848)</f>
        <v>824.7</v>
      </c>
      <c r="AI849" s="59">
        <f t="shared" si="140"/>
        <v>1048.1000000000001</v>
      </c>
      <c r="AJ849" s="59">
        <f t="shared" si="140"/>
        <v>430.1</v>
      </c>
      <c r="AK849" s="59">
        <f t="shared" si="140"/>
        <v>446.7</v>
      </c>
      <c r="AL849" s="59">
        <f t="shared" si="140"/>
        <v>270.35</v>
      </c>
      <c r="AM849" s="59">
        <f t="shared" si="140"/>
        <v>375.5</v>
      </c>
      <c r="AN849" s="59">
        <f t="shared" si="140"/>
        <v>815.5</v>
      </c>
      <c r="AO849" s="59">
        <f t="shared" si="140"/>
        <v>340.40000000000003</v>
      </c>
      <c r="AP849" s="59">
        <f t="shared" si="140"/>
        <v>488.5</v>
      </c>
      <c r="AQ849" s="59">
        <f t="shared" si="140"/>
        <v>352.29999999999995</v>
      </c>
      <c r="AR849" s="59">
        <f t="shared" si="140"/>
        <v>322.4</v>
      </c>
      <c r="AS849" s="59">
        <f t="shared" si="140"/>
        <v>1074.8999999999999</v>
      </c>
      <c r="AT849" s="59">
        <f t="shared" si="140"/>
        <v>621.4</v>
      </c>
      <c r="AU849" s="59">
        <f t="shared" si="140"/>
        <v>358.8</v>
      </c>
      <c r="AV849" s="59">
        <f t="shared" si="140"/>
        <v>972.1</v>
      </c>
      <c r="AW849" s="59">
        <f t="shared" si="140"/>
        <v>983.9000000000001</v>
      </c>
      <c r="AX849" s="59">
        <f t="shared" si="140"/>
        <v>355.6</v>
      </c>
      <c r="AY849" s="59">
        <f t="shared" si="140"/>
        <v>359.4</v>
      </c>
      <c r="AZ849" s="59">
        <f t="shared" si="140"/>
        <v>708.9000000000001</v>
      </c>
      <c r="BA849" s="59">
        <f t="shared" si="140"/>
        <v>1031.8000000000002</v>
      </c>
      <c r="BB849" s="59">
        <f t="shared" si="140"/>
        <v>360.90000000000003</v>
      </c>
      <c r="BC849" s="59">
        <f t="shared" si="140"/>
        <v>419.2</v>
      </c>
      <c r="BD849" s="59">
        <f t="shared" si="140"/>
        <v>666</v>
      </c>
      <c r="BE849" s="59">
        <f t="shared" si="140"/>
        <v>361.1</v>
      </c>
      <c r="BF849" s="59">
        <f t="shared" si="140"/>
        <v>613.4</v>
      </c>
      <c r="BG849" s="59">
        <f t="shared" si="140"/>
        <v>983.8999999999999</v>
      </c>
      <c r="BH849" s="59">
        <f t="shared" si="140"/>
        <v>587.8000000000001</v>
      </c>
      <c r="BI849" s="59">
        <f t="shared" si="140"/>
        <v>954</v>
      </c>
      <c r="BJ849" s="59">
        <f t="shared" si="140"/>
        <v>1066.9</v>
      </c>
      <c r="BK849" s="59">
        <f t="shared" si="140"/>
        <v>306.3</v>
      </c>
      <c r="BL849" s="59">
        <f t="shared" si="140"/>
        <v>1081.1</v>
      </c>
      <c r="BM849" s="59">
        <f t="shared" si="140"/>
        <v>490</v>
      </c>
      <c r="BN849" s="59">
        <f t="shared" si="140"/>
        <v>624.2</v>
      </c>
      <c r="BO849" s="59">
        <f t="shared" si="140"/>
        <v>278.25000000000006</v>
      </c>
      <c r="BP849" s="59">
        <f t="shared" si="140"/>
        <v>733.0999999999999</v>
      </c>
      <c r="BQ849" s="59">
        <f t="shared" si="140"/>
        <v>495.2</v>
      </c>
      <c r="BR849" s="59">
        <f t="shared" si="140"/>
        <v>387.9</v>
      </c>
      <c r="BS849" s="59">
        <f t="shared" si="140"/>
        <v>783.4</v>
      </c>
      <c r="BT849" s="59">
        <f t="shared" si="140"/>
        <v>405.7</v>
      </c>
      <c r="BU849" s="59">
        <f t="shared" si="140"/>
        <v>357.3</v>
      </c>
      <c r="BV849" s="59">
        <f t="shared" si="140"/>
        <v>323.20000000000005</v>
      </c>
      <c r="BW849" s="59">
        <f t="shared" si="140"/>
        <v>1068.8999999999999</v>
      </c>
      <c r="BX849" s="59">
        <f t="shared" si="140"/>
        <v>360</v>
      </c>
      <c r="BY849" s="59">
        <f t="shared" si="140"/>
        <v>205.1</v>
      </c>
      <c r="BZ849" s="59">
        <f t="shared" si="140"/>
        <v>807.1</v>
      </c>
      <c r="CA849" s="59">
        <f t="shared" si="140"/>
        <v>264.09999999999997</v>
      </c>
      <c r="CB849" s="59">
        <f t="shared" si="140"/>
        <v>185.8</v>
      </c>
      <c r="CC849" s="59">
        <f t="shared" si="140"/>
        <v>363</v>
      </c>
      <c r="CD849" s="59">
        <f t="shared" si="140"/>
        <v>465.9</v>
      </c>
      <c r="CE849" s="59">
        <f t="shared" si="140"/>
        <v>532.4000000000001</v>
      </c>
      <c r="CF849" s="59">
        <f t="shared" si="140"/>
        <v>2205.3999999999996</v>
      </c>
      <c r="CG849" s="59">
        <f t="shared" si="140"/>
        <v>473</v>
      </c>
      <c r="CH849" s="59">
        <f t="shared" si="140"/>
        <v>0</v>
      </c>
      <c r="CI849" s="59">
        <f t="shared" si="140"/>
        <v>0</v>
      </c>
      <c r="CJ849" s="59">
        <f t="shared" si="140"/>
        <v>0</v>
      </c>
      <c r="CK849" s="59">
        <f t="shared" si="140"/>
        <v>0</v>
      </c>
    </row>
    <row r="850" spans="3:82" ht="9.75">
      <c r="C850" s="79"/>
      <c r="D850" s="160"/>
      <c r="F850" s="79"/>
      <c r="AF850" s="171"/>
      <c r="AG850" s="79"/>
      <c r="CD850" s="115"/>
    </row>
    <row r="851" spans="3:82" ht="9.75">
      <c r="C851" s="79"/>
      <c r="D851" s="160"/>
      <c r="F851" s="79"/>
      <c r="AF851" s="171"/>
      <c r="AG851" s="79"/>
      <c r="CD851" s="115"/>
    </row>
    <row r="852" spans="3:82" ht="9.75">
      <c r="C852" s="79"/>
      <c r="D852" s="160"/>
      <c r="F852" s="79"/>
      <c r="AF852" s="282" t="e">
        <f>AF849-'Свод.ведомость'!L69</f>
        <v>#REF!</v>
      </c>
      <c r="AG852" s="79"/>
      <c r="CD852" s="115"/>
    </row>
    <row r="853" spans="3:82" ht="9.75">
      <c r="C853" s="79"/>
      <c r="D853" s="160"/>
      <c r="F853" s="79"/>
      <c r="AF853" s="171"/>
      <c r="AG853" s="79"/>
      <c r="CD853" s="115"/>
    </row>
    <row r="854" spans="3:82" ht="9.75">
      <c r="C854" s="79"/>
      <c r="D854" s="160"/>
      <c r="F854" s="79"/>
      <c r="AF854" s="171"/>
      <c r="AG854" s="79"/>
      <c r="CD854" s="115"/>
    </row>
    <row r="855" spans="3:82" ht="9.75">
      <c r="C855" s="79"/>
      <c r="D855" s="160"/>
      <c r="F855" s="79"/>
      <c r="AF855" s="171"/>
      <c r="AG855" s="79"/>
      <c r="CD855" s="115"/>
    </row>
    <row r="856" spans="3:82" ht="9.75">
      <c r="C856" s="79"/>
      <c r="D856" s="160"/>
      <c r="F856" s="79"/>
      <c r="AF856" s="171"/>
      <c r="AG856" s="79"/>
      <c r="CD856" s="115"/>
    </row>
    <row r="857" spans="3:82" ht="9.75">
      <c r="C857" s="79"/>
      <c r="D857" s="160"/>
      <c r="F857" s="79"/>
      <c r="AF857" s="171"/>
      <c r="AG857" s="79"/>
      <c r="BA857" s="79" t="s">
        <v>46</v>
      </c>
      <c r="CD857" s="115"/>
    </row>
    <row r="858" spans="3:82" ht="9.75">
      <c r="C858" s="79"/>
      <c r="D858" s="160"/>
      <c r="F858" s="79"/>
      <c r="AF858" s="171"/>
      <c r="AG858" s="79"/>
      <c r="CD858" s="115"/>
    </row>
    <row r="859" spans="3:82" ht="9.75">
      <c r="C859" s="79"/>
      <c r="D859" s="160"/>
      <c r="F859" s="79"/>
      <c r="AF859" s="171"/>
      <c r="AG859" s="79"/>
      <c r="CD859" s="115"/>
    </row>
    <row r="860" spans="3:82" ht="9.75">
      <c r="C860" s="79"/>
      <c r="D860" s="160"/>
      <c r="F860" s="79"/>
      <c r="AF860" s="171"/>
      <c r="AG860" s="79"/>
      <c r="CD860" s="115"/>
    </row>
    <row r="861" spans="3:82" ht="9.75">
      <c r="C861" s="79"/>
      <c r="D861" s="160"/>
      <c r="F861" s="79"/>
      <c r="AF861" s="171"/>
      <c r="AG861" s="79"/>
      <c r="CD861" s="115"/>
    </row>
    <row r="862" spans="3:82" ht="9.75">
      <c r="C862" s="79"/>
      <c r="D862" s="160"/>
      <c r="F862" s="79"/>
      <c r="AF862" s="171"/>
      <c r="AG862" s="79"/>
      <c r="CD862" s="115"/>
    </row>
    <row r="863" spans="3:82" ht="9.75">
      <c r="C863" s="79"/>
      <c r="D863" s="160"/>
      <c r="F863" s="79"/>
      <c r="AF863" s="171"/>
      <c r="AG863" s="79"/>
      <c r="CD863" s="115"/>
    </row>
    <row r="864" spans="3:82" ht="9.75">
      <c r="C864" s="79"/>
      <c r="D864" s="160"/>
      <c r="F864" s="79"/>
      <c r="AF864" s="171"/>
      <c r="AG864" s="79"/>
      <c r="CD864" s="115"/>
    </row>
    <row r="865" spans="3:82" ht="9.75">
      <c r="C865" s="79"/>
      <c r="D865" s="160"/>
      <c r="F865" s="79"/>
      <c r="AF865" s="171"/>
      <c r="AG865" s="79"/>
      <c r="CD865" s="115"/>
    </row>
    <row r="866" spans="3:82" ht="9.75">
      <c r="C866" s="79"/>
      <c r="D866" s="160"/>
      <c r="F866" s="79"/>
      <c r="AF866" s="171"/>
      <c r="AG866" s="79"/>
      <c r="CD866" s="115"/>
    </row>
    <row r="867" spans="3:82" ht="9.75">
      <c r="C867" s="79"/>
      <c r="D867" s="160"/>
      <c r="F867" s="79"/>
      <c r="AF867" s="171"/>
      <c r="AG867" s="79"/>
      <c r="CD867" s="115"/>
    </row>
    <row r="868" spans="3:82" ht="9.75">
      <c r="C868" s="79"/>
      <c r="D868" s="160"/>
      <c r="F868" s="79"/>
      <c r="AF868" s="171"/>
      <c r="AG868" s="79"/>
      <c r="CD868" s="115"/>
    </row>
    <row r="869" spans="3:82" ht="9.75">
      <c r="C869" s="79"/>
      <c r="D869" s="160"/>
      <c r="F869" s="79"/>
      <c r="AF869" s="171"/>
      <c r="AG869" s="79"/>
      <c r="CD869" s="115"/>
    </row>
    <row r="870" spans="3:82" ht="9.75">
      <c r="C870" s="79"/>
      <c r="D870" s="160"/>
      <c r="F870" s="79"/>
      <c r="AF870" s="171"/>
      <c r="AG870" s="79"/>
      <c r="CD870" s="115"/>
    </row>
    <row r="871" spans="3:82" ht="9.75">
      <c r="C871" s="79"/>
      <c r="D871" s="160"/>
      <c r="F871" s="79"/>
      <c r="AF871" s="171"/>
      <c r="AG871" s="79"/>
      <c r="CD871" s="115"/>
    </row>
    <row r="872" spans="3:82" ht="9.75">
      <c r="C872" s="79"/>
      <c r="D872" s="160"/>
      <c r="F872" s="79"/>
      <c r="AF872" s="171"/>
      <c r="AG872" s="79"/>
      <c r="CD872" s="115"/>
    </row>
    <row r="873" spans="3:82" ht="9.75">
      <c r="C873" s="79"/>
      <c r="D873" s="160"/>
      <c r="F873" s="79"/>
      <c r="AF873" s="171"/>
      <c r="AG873" s="79"/>
      <c r="CD873" s="115"/>
    </row>
    <row r="874" spans="3:82" ht="9.75">
      <c r="C874" s="79"/>
      <c r="D874" s="160"/>
      <c r="F874" s="79"/>
      <c r="AF874" s="171"/>
      <c r="AG874" s="79"/>
      <c r="CD874" s="115"/>
    </row>
    <row r="875" spans="3:82" ht="9.75">
      <c r="C875" s="79"/>
      <c r="D875" s="160"/>
      <c r="F875" s="79"/>
      <c r="AF875" s="171"/>
      <c r="AG875" s="79"/>
      <c r="CD875" s="115"/>
    </row>
    <row r="876" spans="3:82" ht="9.75">
      <c r="C876" s="79"/>
      <c r="D876" s="160"/>
      <c r="F876" s="79"/>
      <c r="AF876" s="171"/>
      <c r="AG876" s="79"/>
      <c r="CD876" s="115"/>
    </row>
    <row r="877" spans="3:82" ht="9.75">
      <c r="C877" s="79"/>
      <c r="D877" s="160"/>
      <c r="F877" s="79"/>
      <c r="AF877" s="171"/>
      <c r="AG877" s="79"/>
      <c r="CD877" s="115"/>
    </row>
    <row r="878" spans="3:82" ht="9.75">
      <c r="C878" s="79"/>
      <c r="D878" s="160"/>
      <c r="F878" s="79"/>
      <c r="AF878" s="171"/>
      <c r="AG878" s="79"/>
      <c r="CD878" s="115"/>
    </row>
    <row r="879" spans="3:82" ht="9.75">
      <c r="C879" s="79"/>
      <c r="D879" s="160"/>
      <c r="F879" s="79"/>
      <c r="AF879" s="171"/>
      <c r="AG879" s="79"/>
      <c r="CD879" s="115"/>
    </row>
  </sheetData>
  <sheetProtection/>
  <autoFilter ref="A5:CL837"/>
  <mergeCells count="97">
    <mergeCell ref="J1:K2"/>
    <mergeCell ref="C1:C4"/>
    <mergeCell ref="D1:D4"/>
    <mergeCell ref="E1:E4"/>
    <mergeCell ref="F1:F4"/>
    <mergeCell ref="G1:G4"/>
    <mergeCell ref="H1:I2"/>
    <mergeCell ref="K3:K4"/>
    <mergeCell ref="J3:J4"/>
    <mergeCell ref="I3:I4"/>
    <mergeCell ref="N2:O2"/>
    <mergeCell ref="P2:Q2"/>
    <mergeCell ref="R2:S2"/>
    <mergeCell ref="T2:T4"/>
    <mergeCell ref="U2:V2"/>
    <mergeCell ref="L3:L4"/>
    <mergeCell ref="M3:M4"/>
    <mergeCell ref="BA2:BA4"/>
    <mergeCell ref="W2:W4"/>
    <mergeCell ref="U3:U4"/>
    <mergeCell ref="V3:V4"/>
    <mergeCell ref="Z2:AC2"/>
    <mergeCell ref="AD2:AD4"/>
    <mergeCell ref="AE2:AE4"/>
    <mergeCell ref="X2:X4"/>
    <mergeCell ref="Y2:Y4"/>
    <mergeCell ref="AA3:AA4"/>
    <mergeCell ref="BD2:BD4"/>
    <mergeCell ref="BE2:BE4"/>
    <mergeCell ref="BF2:BF4"/>
    <mergeCell ref="AC3:AC4"/>
    <mergeCell ref="BN2:BN4"/>
    <mergeCell ref="BQ2:BQ4"/>
    <mergeCell ref="AY2:AY4"/>
    <mergeCell ref="AP2:AP4"/>
    <mergeCell ref="AK2:AK4"/>
    <mergeCell ref="AI2:AI4"/>
    <mergeCell ref="BZ2:BZ4"/>
    <mergeCell ref="BH2:BH4"/>
    <mergeCell ref="BI2:BI4"/>
    <mergeCell ref="BL2:BL4"/>
    <mergeCell ref="BM2:BM4"/>
    <mergeCell ref="CF2:CF4"/>
    <mergeCell ref="BS2:BS4"/>
    <mergeCell ref="BV2:BV4"/>
    <mergeCell ref="BX2:BX4"/>
    <mergeCell ref="BO2:BO4"/>
    <mergeCell ref="CG2:CG4"/>
    <mergeCell ref="CA2:CA4"/>
    <mergeCell ref="AR2:AR4"/>
    <mergeCell ref="BR2:BR4"/>
    <mergeCell ref="AL2:AL4"/>
    <mergeCell ref="BJ2:BJ4"/>
    <mergeCell ref="AN2:AN4"/>
    <mergeCell ref="AV2:AV4"/>
    <mergeCell ref="BP2:BP4"/>
    <mergeCell ref="BY2:BY4"/>
    <mergeCell ref="CK2:CK4"/>
    <mergeCell ref="AT2:AT4"/>
    <mergeCell ref="CB2:CB4"/>
    <mergeCell ref="CC2:CC4"/>
    <mergeCell ref="CD2:CD4"/>
    <mergeCell ref="CE2:CE4"/>
    <mergeCell ref="CH2:CH4"/>
    <mergeCell ref="CJ2:CJ4"/>
    <mergeCell ref="BW2:BW4"/>
    <mergeCell ref="BG2:BG4"/>
    <mergeCell ref="A1:A4"/>
    <mergeCell ref="Q3:Q4"/>
    <mergeCell ref="R3:R4"/>
    <mergeCell ref="S3:S4"/>
    <mergeCell ref="N3:N4"/>
    <mergeCell ref="O3:O4"/>
    <mergeCell ref="P3:P4"/>
    <mergeCell ref="N1:AF1"/>
    <mergeCell ref="Z3:Z4"/>
    <mergeCell ref="AB3:AB4"/>
    <mergeCell ref="BU2:BU4"/>
    <mergeCell ref="AS2:AS4"/>
    <mergeCell ref="BB2:BB4"/>
    <mergeCell ref="BC2:BC4"/>
    <mergeCell ref="AG2:AG4"/>
    <mergeCell ref="AH2:AH4"/>
    <mergeCell ref="BT2:BT4"/>
    <mergeCell ref="AW2:AW4"/>
    <mergeCell ref="BK2:BK4"/>
    <mergeCell ref="AO2:AO4"/>
    <mergeCell ref="B1:B4"/>
    <mergeCell ref="AU2:AU4"/>
    <mergeCell ref="AX2:AX4"/>
    <mergeCell ref="AZ2:AZ4"/>
    <mergeCell ref="AJ2:AJ4"/>
    <mergeCell ref="AM2:AM4"/>
    <mergeCell ref="H3:H4"/>
    <mergeCell ref="AF2:AF4"/>
    <mergeCell ref="AQ2:AQ4"/>
    <mergeCell ref="L1:M2"/>
  </mergeCells>
  <conditionalFormatting sqref="AG2:CK4">
    <cfRule type="cellIs" priority="31" dxfId="8" operator="lessThan" stopIfTrue="1">
      <formula>1</formula>
    </cfRule>
  </conditionalFormatting>
  <conditionalFormatting sqref="H838:CK838">
    <cfRule type="cellIs" priority="2" dxfId="8" operator="lessThanOrEqual" stopIfTrue="1">
      <formula>0</formula>
    </cfRule>
  </conditionalFormatting>
  <conditionalFormatting sqref="AF849:CK849">
    <cfRule type="cellIs" priority="1" dxfId="8" operator="between" stopIfTrue="1">
      <formula>721</formula>
      <formula>1440</formula>
    </cfRule>
  </conditionalFormatting>
  <printOptions horizontalCentered="1"/>
  <pageMargins left="0.3937007874015748" right="0.3937007874015748" top="0.5118110236220472" bottom="0.3937007874015748" header="0.11811023622047245" footer="0"/>
  <pageSetup horizontalDpi="600" verticalDpi="600" orientation="landscape" pageOrder="overThenDown" paperSize="9" scale="62" r:id="rId1"/>
  <headerFooter>
    <oddHeader>&amp;R&amp;6Расчет и распределения учебных часов КАК на 2022-2023 годы. (&amp;P)</oddHeader>
  </headerFooter>
  <colBreaks count="1" manualBreakCount="1">
    <brk id="49" max="833" man="1"/>
  </colBreaks>
  <ignoredErrors>
    <ignoredError sqref="CH838:CK840 H839:BZ840 CA838:CE840 H838:AE838 AH838:BZ8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74"/>
  <sheetViews>
    <sheetView zoomScale="80" zoomScaleNormal="80" zoomScaleSheetLayoutView="80" zoomScalePageLayoutView="71" workbookViewId="0" topLeftCell="A1">
      <selection activeCell="D13" sqref="D13"/>
    </sheetView>
  </sheetViews>
  <sheetFormatPr defaultColWidth="8.796875" defaultRowHeight="15"/>
  <cols>
    <col min="1" max="1" width="2.796875" style="152" customWidth="1"/>
    <col min="2" max="2" width="14.296875" style="152" customWidth="1"/>
    <col min="3" max="3" width="3.69921875" style="152" customWidth="1"/>
    <col min="4" max="10" width="5.59765625" style="152" customWidth="1"/>
    <col min="11" max="11" width="6" style="152" customWidth="1"/>
    <col min="12" max="14" width="5.59765625" style="152" customWidth="1"/>
    <col min="15" max="15" width="6.09765625" style="378" customWidth="1"/>
    <col min="16" max="16384" width="8.8984375" style="151" customWidth="1"/>
  </cols>
  <sheetData>
    <row r="1" spans="1:15" ht="15">
      <c r="A1" s="57"/>
      <c r="B1" s="383" t="s">
        <v>46</v>
      </c>
      <c r="C1" s="390"/>
      <c r="D1" s="57"/>
      <c r="E1" s="57"/>
      <c r="F1" s="57"/>
      <c r="G1" s="57"/>
      <c r="H1" s="57"/>
      <c r="I1" s="57"/>
      <c r="J1" s="469" t="s">
        <v>410</v>
      </c>
      <c r="K1" s="469"/>
      <c r="L1" s="469"/>
      <c r="M1" s="469"/>
      <c r="N1" s="469"/>
      <c r="O1" s="469"/>
    </row>
    <row r="2" spans="1:15" ht="15">
      <c r="A2" s="469" t="s">
        <v>397</v>
      </c>
      <c r="B2" s="469"/>
      <c r="C2" s="469"/>
      <c r="D2" s="469"/>
      <c r="E2" s="469"/>
      <c r="F2" s="57"/>
      <c r="G2" s="57"/>
      <c r="H2" s="57"/>
      <c r="I2" s="57"/>
      <c r="J2" s="469" t="s">
        <v>401</v>
      </c>
      <c r="K2" s="469"/>
      <c r="L2" s="469"/>
      <c r="M2" s="469"/>
      <c r="N2" s="469"/>
      <c r="O2" s="469"/>
    </row>
    <row r="3" spans="1:15" ht="15">
      <c r="A3" s="469" t="s">
        <v>399</v>
      </c>
      <c r="B3" s="469"/>
      <c r="C3" s="469"/>
      <c r="D3" s="469"/>
      <c r="E3" s="469"/>
      <c r="F3" s="57"/>
      <c r="G3" s="57"/>
      <c r="H3" s="57"/>
      <c r="I3" s="57"/>
      <c r="J3" s="469" t="s">
        <v>398</v>
      </c>
      <c r="K3" s="469"/>
      <c r="L3" s="469"/>
      <c r="M3" s="469"/>
      <c r="N3" s="469"/>
      <c r="O3" s="469"/>
    </row>
    <row r="4" spans="1:15" ht="15">
      <c r="A4" s="469" t="s">
        <v>400</v>
      </c>
      <c r="B4" s="469"/>
      <c r="C4" s="469"/>
      <c r="D4" s="469"/>
      <c r="E4" s="469"/>
      <c r="F4" s="57"/>
      <c r="G4" s="57"/>
      <c r="H4" s="57"/>
      <c r="I4" s="57"/>
      <c r="J4" s="469" t="s">
        <v>400</v>
      </c>
      <c r="K4" s="469"/>
      <c r="L4" s="469"/>
      <c r="M4" s="469"/>
      <c r="N4" s="469"/>
      <c r="O4" s="469"/>
    </row>
    <row r="6" spans="1:14" ht="16.5" customHeight="1">
      <c r="A6" s="470" t="s">
        <v>96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</row>
    <row r="7" spans="1:15" s="152" customFormat="1" ht="19.5" customHeight="1" thickBot="1">
      <c r="A7" s="474" t="s">
        <v>267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379"/>
    </row>
    <row r="8" spans="1:15" s="152" customFormat="1" ht="15.75" customHeight="1" thickBot="1">
      <c r="A8" s="491" t="s">
        <v>97</v>
      </c>
      <c r="B8" s="480" t="s">
        <v>98</v>
      </c>
      <c r="C8" s="480" t="s">
        <v>411</v>
      </c>
      <c r="D8" s="475" t="s">
        <v>330</v>
      </c>
      <c r="E8" s="476"/>
      <c r="F8" s="476"/>
      <c r="G8" s="477" t="s">
        <v>381</v>
      </c>
      <c r="H8" s="487" t="s">
        <v>332</v>
      </c>
      <c r="I8" s="488"/>
      <c r="J8" s="475"/>
      <c r="K8" s="477" t="s">
        <v>380</v>
      </c>
      <c r="L8" s="494" t="s">
        <v>99</v>
      </c>
      <c r="M8" s="476"/>
      <c r="N8" s="487"/>
      <c r="O8" s="483" t="s">
        <v>75</v>
      </c>
    </row>
    <row r="9" spans="1:15" s="152" customFormat="1" ht="15.75" customHeight="1">
      <c r="A9" s="492"/>
      <c r="B9" s="481"/>
      <c r="C9" s="481"/>
      <c r="D9" s="486" t="s">
        <v>108</v>
      </c>
      <c r="E9" s="472" t="s">
        <v>74</v>
      </c>
      <c r="F9" s="473"/>
      <c r="G9" s="489"/>
      <c r="H9" s="486" t="s">
        <v>108</v>
      </c>
      <c r="I9" s="472" t="s">
        <v>74</v>
      </c>
      <c r="J9" s="473"/>
      <c r="K9" s="478"/>
      <c r="L9" s="477" t="s">
        <v>100</v>
      </c>
      <c r="M9" s="495" t="s">
        <v>268</v>
      </c>
      <c r="N9" s="472"/>
      <c r="O9" s="484"/>
    </row>
    <row r="10" spans="1:15" s="152" customFormat="1" ht="24" customHeight="1" thickBot="1">
      <c r="A10" s="493"/>
      <c r="B10" s="482"/>
      <c r="C10" s="482"/>
      <c r="D10" s="482"/>
      <c r="E10" s="149" t="s">
        <v>269</v>
      </c>
      <c r="F10" s="296" t="s">
        <v>270</v>
      </c>
      <c r="G10" s="490"/>
      <c r="H10" s="482"/>
      <c r="I10" s="149" t="s">
        <v>269</v>
      </c>
      <c r="J10" s="296" t="s">
        <v>270</v>
      </c>
      <c r="K10" s="479"/>
      <c r="L10" s="490"/>
      <c r="M10" s="150" t="s">
        <v>379</v>
      </c>
      <c r="N10" s="149" t="s">
        <v>74</v>
      </c>
      <c r="O10" s="485"/>
    </row>
    <row r="11" spans="1:15" s="152" customFormat="1" ht="15.75">
      <c r="A11" s="337">
        <v>1</v>
      </c>
      <c r="B11" s="338">
        <v>2</v>
      </c>
      <c r="C11" s="338">
        <v>3</v>
      </c>
      <c r="D11" s="338">
        <v>4</v>
      </c>
      <c r="E11" s="338">
        <v>5</v>
      </c>
      <c r="F11" s="345">
        <v>6</v>
      </c>
      <c r="G11" s="339">
        <v>7</v>
      </c>
      <c r="H11" s="340">
        <v>8</v>
      </c>
      <c r="I11" s="338">
        <v>9</v>
      </c>
      <c r="J11" s="345">
        <v>10</v>
      </c>
      <c r="K11" s="341">
        <v>11</v>
      </c>
      <c r="L11" s="346">
        <v>12</v>
      </c>
      <c r="M11" s="347">
        <v>13</v>
      </c>
      <c r="N11" s="348">
        <v>14</v>
      </c>
      <c r="O11" s="380">
        <v>15</v>
      </c>
    </row>
    <row r="12" spans="1:16" s="152" customFormat="1" ht="15.75">
      <c r="A12" s="300">
        <v>1</v>
      </c>
      <c r="B12" s="58" t="e">
        <f>#REF!</f>
        <v>#REF!</v>
      </c>
      <c r="C12" s="58">
        <v>3</v>
      </c>
      <c r="D12" s="301" t="e">
        <f>#REF!</f>
        <v>#REF!</v>
      </c>
      <c r="E12" s="301" t="e">
        <f>#REF!</f>
        <v>#REF!</v>
      </c>
      <c r="F12" s="302" t="e">
        <f>#REF!</f>
        <v>#REF!</v>
      </c>
      <c r="G12" s="303" t="e">
        <f>SUM(D12:F12)</f>
        <v>#REF!</v>
      </c>
      <c r="H12" s="304" t="e">
        <f>#REF!</f>
        <v>#REF!</v>
      </c>
      <c r="I12" s="301" t="e">
        <f>#REF!</f>
        <v>#REF!</v>
      </c>
      <c r="J12" s="302" t="e">
        <f>#REF!</f>
        <v>#REF!</v>
      </c>
      <c r="K12" s="342" t="e">
        <f>SUM(H12:J12)</f>
        <v>#REF!</v>
      </c>
      <c r="L12" s="344" t="e">
        <f aca="true" t="shared" si="0" ref="L12:L19">G12+K12</f>
        <v>#REF!</v>
      </c>
      <c r="M12" s="305" t="e">
        <f>D12+H12</f>
        <v>#REF!</v>
      </c>
      <c r="N12" s="306" t="e">
        <f>E12+F12+I12+J12</f>
        <v>#REF!</v>
      </c>
      <c r="O12" s="381" t="e">
        <f>L12/720</f>
        <v>#REF!</v>
      </c>
      <c r="P12" s="152">
        <v>1.5</v>
      </c>
    </row>
    <row r="13" spans="1:16" s="152" customFormat="1" ht="15.75">
      <c r="A13" s="300">
        <v>2</v>
      </c>
      <c r="B13" s="58" t="e">
        <f>#REF!</f>
        <v>#REF!</v>
      </c>
      <c r="C13" s="58">
        <v>22</v>
      </c>
      <c r="D13" s="301" t="e">
        <f>#REF!</f>
        <v>#REF!</v>
      </c>
      <c r="E13" s="301" t="e">
        <f>#REF!</f>
        <v>#REF!</v>
      </c>
      <c r="F13" s="302" t="e">
        <f>#REF!</f>
        <v>#REF!</v>
      </c>
      <c r="G13" s="303" t="e">
        <f aca="true" t="shared" si="1" ref="G13:G68">SUM(D13:F13)</f>
        <v>#REF!</v>
      </c>
      <c r="H13" s="304" t="e">
        <f>#REF!</f>
        <v>#REF!</v>
      </c>
      <c r="I13" s="301" t="e">
        <f>#REF!</f>
        <v>#REF!</v>
      </c>
      <c r="J13" s="302" t="e">
        <f>#REF!</f>
        <v>#REF!</v>
      </c>
      <c r="K13" s="342" t="e">
        <f aca="true" t="shared" si="2" ref="K13:K68">SUM(H13:J13)</f>
        <v>#REF!</v>
      </c>
      <c r="L13" s="344" t="e">
        <f t="shared" si="0"/>
        <v>#REF!</v>
      </c>
      <c r="M13" s="305" t="e">
        <f>D13+H13</f>
        <v>#REF!</v>
      </c>
      <c r="N13" s="306" t="e">
        <f>E13+F13+I13+J13</f>
        <v>#REF!</v>
      </c>
      <c r="O13" s="381" t="e">
        <f>L13/720</f>
        <v>#REF!</v>
      </c>
      <c r="P13" s="152">
        <v>1.5</v>
      </c>
    </row>
    <row r="14" spans="1:16" s="152" customFormat="1" ht="15.75">
      <c r="A14" s="300">
        <v>3</v>
      </c>
      <c r="B14" s="58" t="e">
        <f>#REF!</f>
        <v>#REF!</v>
      </c>
      <c r="C14" s="58">
        <v>16</v>
      </c>
      <c r="D14" s="301" t="e">
        <f>#REF!</f>
        <v>#REF!</v>
      </c>
      <c r="E14" s="301" t="e">
        <f>#REF!</f>
        <v>#REF!</v>
      </c>
      <c r="F14" s="302" t="e">
        <f>#REF!</f>
        <v>#REF!</v>
      </c>
      <c r="G14" s="303" t="e">
        <f t="shared" si="1"/>
        <v>#REF!</v>
      </c>
      <c r="H14" s="304" t="e">
        <f>#REF!</f>
        <v>#REF!</v>
      </c>
      <c r="I14" s="301" t="e">
        <f>#REF!</f>
        <v>#REF!</v>
      </c>
      <c r="J14" s="302" t="e">
        <f>#REF!</f>
        <v>#REF!</v>
      </c>
      <c r="K14" s="342" t="e">
        <f t="shared" si="2"/>
        <v>#REF!</v>
      </c>
      <c r="L14" s="344" t="e">
        <f t="shared" si="0"/>
        <v>#REF!</v>
      </c>
      <c r="M14" s="305" t="e">
        <f>D14+H14</f>
        <v>#REF!</v>
      </c>
      <c r="N14" s="306" t="e">
        <f>E14+F14+I14+J14</f>
        <v>#REF!</v>
      </c>
      <c r="O14" s="381" t="e">
        <f>L14/720</f>
        <v>#REF!</v>
      </c>
      <c r="P14" s="152">
        <v>1.5</v>
      </c>
    </row>
    <row r="15" spans="1:16" s="152" customFormat="1" ht="15.75">
      <c r="A15" s="300">
        <v>4</v>
      </c>
      <c r="B15" s="58" t="e">
        <f>#REF!</f>
        <v>#REF!</v>
      </c>
      <c r="C15" s="58">
        <v>5</v>
      </c>
      <c r="D15" s="301" t="e">
        <f>#REF!</f>
        <v>#REF!</v>
      </c>
      <c r="E15" s="301" t="e">
        <f>#REF!</f>
        <v>#REF!</v>
      </c>
      <c r="F15" s="302" t="e">
        <f>#REF!</f>
        <v>#REF!</v>
      </c>
      <c r="G15" s="303" t="e">
        <f t="shared" si="1"/>
        <v>#REF!</v>
      </c>
      <c r="H15" s="304" t="e">
        <f>#REF!</f>
        <v>#REF!</v>
      </c>
      <c r="I15" s="301" t="e">
        <f>#REF!</f>
        <v>#REF!</v>
      </c>
      <c r="J15" s="302" t="e">
        <f>#REF!</f>
        <v>#REF!</v>
      </c>
      <c r="K15" s="342" t="e">
        <f t="shared" si="2"/>
        <v>#REF!</v>
      </c>
      <c r="L15" s="344" t="e">
        <f t="shared" si="0"/>
        <v>#REF!</v>
      </c>
      <c r="M15" s="305" t="e">
        <f aca="true" t="shared" si="3" ref="M15:M20">D15+H15</f>
        <v>#REF!</v>
      </c>
      <c r="N15" s="306" t="e">
        <f aca="true" t="shared" si="4" ref="N15:N20">E15+F15+I15+J15</f>
        <v>#REF!</v>
      </c>
      <c r="O15" s="381" t="e">
        <f aca="true" t="shared" si="5" ref="O15:O20">L15/720</f>
        <v>#REF!</v>
      </c>
      <c r="P15" s="152">
        <v>1</v>
      </c>
    </row>
    <row r="16" spans="1:16" s="152" customFormat="1" ht="15.75">
      <c r="A16" s="300">
        <v>5</v>
      </c>
      <c r="B16" s="58" t="e">
        <f>#REF!</f>
        <v>#REF!</v>
      </c>
      <c r="C16" s="58">
        <v>36</v>
      </c>
      <c r="D16" s="301" t="e">
        <f>#REF!</f>
        <v>#REF!</v>
      </c>
      <c r="E16" s="301" t="e">
        <f>#REF!</f>
        <v>#REF!</v>
      </c>
      <c r="F16" s="302" t="e">
        <f>#REF!</f>
        <v>#REF!</v>
      </c>
      <c r="G16" s="303" t="e">
        <f t="shared" si="1"/>
        <v>#REF!</v>
      </c>
      <c r="H16" s="304" t="e">
        <f>#REF!</f>
        <v>#REF!</v>
      </c>
      <c r="I16" s="301" t="e">
        <f>#REF!</f>
        <v>#REF!</v>
      </c>
      <c r="J16" s="302" t="e">
        <f>#REF!</f>
        <v>#REF!</v>
      </c>
      <c r="K16" s="342" t="e">
        <f t="shared" si="2"/>
        <v>#REF!</v>
      </c>
      <c r="L16" s="344" t="e">
        <f t="shared" si="0"/>
        <v>#REF!</v>
      </c>
      <c r="M16" s="305" t="e">
        <f t="shared" si="3"/>
        <v>#REF!</v>
      </c>
      <c r="N16" s="306" t="e">
        <f t="shared" si="4"/>
        <v>#REF!</v>
      </c>
      <c r="O16" s="381" t="e">
        <f t="shared" si="5"/>
        <v>#REF!</v>
      </c>
      <c r="P16" s="152">
        <v>0.5</v>
      </c>
    </row>
    <row r="17" spans="1:16" s="152" customFormat="1" ht="15.75">
      <c r="A17" s="300">
        <v>6</v>
      </c>
      <c r="B17" s="58" t="e">
        <f>#REF!</f>
        <v>#REF!</v>
      </c>
      <c r="C17" s="58">
        <v>37</v>
      </c>
      <c r="D17" s="301" t="e">
        <f>#REF!</f>
        <v>#REF!</v>
      </c>
      <c r="E17" s="301" t="e">
        <f>#REF!</f>
        <v>#REF!</v>
      </c>
      <c r="F17" s="302" t="e">
        <f>#REF!</f>
        <v>#REF!</v>
      </c>
      <c r="G17" s="303" t="e">
        <f t="shared" si="1"/>
        <v>#REF!</v>
      </c>
      <c r="H17" s="304" t="e">
        <f>#REF!</f>
        <v>#REF!</v>
      </c>
      <c r="I17" s="301" t="e">
        <f>#REF!</f>
        <v>#REF!</v>
      </c>
      <c r="J17" s="302" t="e">
        <f>#REF!</f>
        <v>#REF!</v>
      </c>
      <c r="K17" s="342" t="e">
        <f t="shared" si="2"/>
        <v>#REF!</v>
      </c>
      <c r="L17" s="344" t="e">
        <f t="shared" si="0"/>
        <v>#REF!</v>
      </c>
      <c r="M17" s="305" t="e">
        <f t="shared" si="3"/>
        <v>#REF!</v>
      </c>
      <c r="N17" s="306" t="e">
        <f t="shared" si="4"/>
        <v>#REF!</v>
      </c>
      <c r="O17" s="381" t="e">
        <f t="shared" si="5"/>
        <v>#REF!</v>
      </c>
      <c r="P17" s="152">
        <v>0.5</v>
      </c>
    </row>
    <row r="18" spans="1:16" s="152" customFormat="1" ht="15.75">
      <c r="A18" s="300">
        <v>7</v>
      </c>
      <c r="B18" s="58" t="e">
        <f>#REF!</f>
        <v>#REF!</v>
      </c>
      <c r="C18" s="58">
        <v>31</v>
      </c>
      <c r="D18" s="301" t="e">
        <f>#REF!</f>
        <v>#REF!</v>
      </c>
      <c r="E18" s="301" t="e">
        <f>#REF!</f>
        <v>#REF!</v>
      </c>
      <c r="F18" s="302" t="e">
        <f>#REF!</f>
        <v>#REF!</v>
      </c>
      <c r="G18" s="303" t="e">
        <f t="shared" si="1"/>
        <v>#REF!</v>
      </c>
      <c r="H18" s="304" t="e">
        <f>#REF!</f>
        <v>#REF!</v>
      </c>
      <c r="I18" s="301" t="e">
        <f>#REF!</f>
        <v>#REF!</v>
      </c>
      <c r="J18" s="302" t="e">
        <f>#REF!</f>
        <v>#REF!</v>
      </c>
      <c r="K18" s="342" t="e">
        <f t="shared" si="2"/>
        <v>#REF!</v>
      </c>
      <c r="L18" s="344" t="e">
        <f t="shared" si="0"/>
        <v>#REF!</v>
      </c>
      <c r="M18" s="305" t="e">
        <f t="shared" si="3"/>
        <v>#REF!</v>
      </c>
      <c r="N18" s="306" t="e">
        <f t="shared" si="4"/>
        <v>#REF!</v>
      </c>
      <c r="O18" s="381" t="e">
        <f t="shared" si="5"/>
        <v>#REF!</v>
      </c>
      <c r="P18" s="152">
        <v>0.2</v>
      </c>
    </row>
    <row r="19" spans="1:16" s="152" customFormat="1" ht="15.75">
      <c r="A19" s="300">
        <v>8</v>
      </c>
      <c r="B19" s="58" t="e">
        <f>#REF!</f>
        <v>#REF!</v>
      </c>
      <c r="C19" s="58">
        <v>19</v>
      </c>
      <c r="D19" s="301" t="e">
        <f>#REF!</f>
        <v>#REF!</v>
      </c>
      <c r="E19" s="301" t="e">
        <f>#REF!</f>
        <v>#REF!</v>
      </c>
      <c r="F19" s="302" t="e">
        <f>#REF!</f>
        <v>#REF!</v>
      </c>
      <c r="G19" s="303" t="e">
        <f t="shared" si="1"/>
        <v>#REF!</v>
      </c>
      <c r="H19" s="304" t="e">
        <f>#REF!</f>
        <v>#REF!</v>
      </c>
      <c r="I19" s="301" t="e">
        <f>#REF!</f>
        <v>#REF!</v>
      </c>
      <c r="J19" s="302" t="e">
        <f>#REF!</f>
        <v>#REF!</v>
      </c>
      <c r="K19" s="342" t="e">
        <f t="shared" si="2"/>
        <v>#REF!</v>
      </c>
      <c r="L19" s="344" t="e">
        <f t="shared" si="0"/>
        <v>#REF!</v>
      </c>
      <c r="M19" s="305" t="e">
        <f t="shared" si="3"/>
        <v>#REF!</v>
      </c>
      <c r="N19" s="306" t="e">
        <f t="shared" si="4"/>
        <v>#REF!</v>
      </c>
      <c r="O19" s="381" t="e">
        <f t="shared" si="5"/>
        <v>#REF!</v>
      </c>
      <c r="P19" s="152">
        <v>1</v>
      </c>
    </row>
    <row r="20" spans="1:16" s="152" customFormat="1" ht="15.75">
      <c r="A20" s="300">
        <v>9</v>
      </c>
      <c r="B20" s="58" t="e">
        <f>#REF!</f>
        <v>#REF!</v>
      </c>
      <c r="C20" s="58">
        <v>12</v>
      </c>
      <c r="D20" s="301" t="e">
        <f>#REF!</f>
        <v>#REF!</v>
      </c>
      <c r="E20" s="301" t="e">
        <f>#REF!</f>
        <v>#REF!</v>
      </c>
      <c r="F20" s="302" t="e">
        <f>#REF!</f>
        <v>#REF!</v>
      </c>
      <c r="G20" s="303" t="e">
        <f t="shared" si="1"/>
        <v>#REF!</v>
      </c>
      <c r="H20" s="304" t="e">
        <f>#REF!</f>
        <v>#REF!</v>
      </c>
      <c r="I20" s="301" t="e">
        <f>#REF!</f>
        <v>#REF!</v>
      </c>
      <c r="J20" s="302" t="e">
        <f>#REF!</f>
        <v>#REF!</v>
      </c>
      <c r="K20" s="342" t="e">
        <f t="shared" si="2"/>
        <v>#REF!</v>
      </c>
      <c r="L20" s="344" t="e">
        <f aca="true" t="shared" si="6" ref="L20:L34">G20+K20</f>
        <v>#REF!</v>
      </c>
      <c r="M20" s="305" t="e">
        <f t="shared" si="3"/>
        <v>#REF!</v>
      </c>
      <c r="N20" s="306" t="e">
        <f t="shared" si="4"/>
        <v>#REF!</v>
      </c>
      <c r="O20" s="381" t="e">
        <f t="shared" si="5"/>
        <v>#REF!</v>
      </c>
      <c r="P20" s="152">
        <v>0.5</v>
      </c>
    </row>
    <row r="21" spans="1:16" s="152" customFormat="1" ht="15.75">
      <c r="A21" s="300">
        <v>10</v>
      </c>
      <c r="B21" s="58" t="e">
        <f>#REF!</f>
        <v>#REF!</v>
      </c>
      <c r="C21" s="58">
        <v>39</v>
      </c>
      <c r="D21" s="301" t="e">
        <f>#REF!</f>
        <v>#REF!</v>
      </c>
      <c r="E21" s="301" t="e">
        <f>#REF!</f>
        <v>#REF!</v>
      </c>
      <c r="F21" s="302" t="e">
        <f>#REF!</f>
        <v>#REF!</v>
      </c>
      <c r="G21" s="303" t="e">
        <f t="shared" si="1"/>
        <v>#REF!</v>
      </c>
      <c r="H21" s="304" t="e">
        <f>#REF!</f>
        <v>#REF!</v>
      </c>
      <c r="I21" s="301" t="e">
        <f>#REF!</f>
        <v>#REF!</v>
      </c>
      <c r="J21" s="302" t="e">
        <f>#REF!</f>
        <v>#REF!</v>
      </c>
      <c r="K21" s="342" t="e">
        <f t="shared" si="2"/>
        <v>#REF!</v>
      </c>
      <c r="L21" s="344" t="e">
        <f t="shared" si="6"/>
        <v>#REF!</v>
      </c>
      <c r="M21" s="305" t="e">
        <f aca="true" t="shared" si="7" ref="M21:M55">D21+H21</f>
        <v>#REF!</v>
      </c>
      <c r="N21" s="306" t="e">
        <f aca="true" t="shared" si="8" ref="N21:N55">E21+F21+I21+J21</f>
        <v>#REF!</v>
      </c>
      <c r="O21" s="381" t="e">
        <f aca="true" t="shared" si="9" ref="O21:O55">L21/720</f>
        <v>#REF!</v>
      </c>
      <c r="P21" s="152">
        <v>0.5</v>
      </c>
    </row>
    <row r="22" spans="1:16" s="152" customFormat="1" ht="15.75">
      <c r="A22" s="300">
        <v>11</v>
      </c>
      <c r="B22" s="58" t="e">
        <f>#REF!</f>
        <v>#REF!</v>
      </c>
      <c r="C22" s="58">
        <v>13</v>
      </c>
      <c r="D22" s="301" t="e">
        <f>#REF!</f>
        <v>#REF!</v>
      </c>
      <c r="E22" s="301" t="e">
        <f>#REF!</f>
        <v>#REF!</v>
      </c>
      <c r="F22" s="302" t="e">
        <f>#REF!</f>
        <v>#REF!</v>
      </c>
      <c r="G22" s="303" t="e">
        <f t="shared" si="1"/>
        <v>#REF!</v>
      </c>
      <c r="H22" s="304" t="e">
        <f>#REF!</f>
        <v>#REF!</v>
      </c>
      <c r="I22" s="301" t="e">
        <f>#REF!</f>
        <v>#REF!</v>
      </c>
      <c r="J22" s="302" t="e">
        <f>#REF!</f>
        <v>#REF!</v>
      </c>
      <c r="K22" s="342" t="e">
        <f t="shared" si="2"/>
        <v>#REF!</v>
      </c>
      <c r="L22" s="344" t="e">
        <f t="shared" si="6"/>
        <v>#REF!</v>
      </c>
      <c r="M22" s="305" t="e">
        <f t="shared" si="7"/>
        <v>#REF!</v>
      </c>
      <c r="N22" s="306" t="e">
        <f t="shared" si="8"/>
        <v>#REF!</v>
      </c>
      <c r="O22" s="381" t="e">
        <f t="shared" si="9"/>
        <v>#REF!</v>
      </c>
      <c r="P22" s="152">
        <v>0.5</v>
      </c>
    </row>
    <row r="23" spans="1:16" s="152" customFormat="1" ht="15.75">
      <c r="A23" s="300">
        <v>12</v>
      </c>
      <c r="B23" s="58" t="e">
        <f>#REF!</f>
        <v>#REF!</v>
      </c>
      <c r="C23" s="58">
        <v>0</v>
      </c>
      <c r="D23" s="301" t="e">
        <f>#REF!</f>
        <v>#REF!</v>
      </c>
      <c r="E23" s="301" t="e">
        <f>#REF!</f>
        <v>#REF!</v>
      </c>
      <c r="F23" s="302" t="e">
        <f>#REF!</f>
        <v>#REF!</v>
      </c>
      <c r="G23" s="303" t="e">
        <f t="shared" si="1"/>
        <v>#REF!</v>
      </c>
      <c r="H23" s="304" t="e">
        <f>#REF!</f>
        <v>#REF!</v>
      </c>
      <c r="I23" s="301" t="e">
        <f>#REF!</f>
        <v>#REF!</v>
      </c>
      <c r="J23" s="302" t="e">
        <f>#REF!</f>
        <v>#REF!</v>
      </c>
      <c r="K23" s="342" t="e">
        <f t="shared" si="2"/>
        <v>#REF!</v>
      </c>
      <c r="L23" s="344" t="e">
        <f t="shared" si="6"/>
        <v>#REF!</v>
      </c>
      <c r="M23" s="305" t="e">
        <f t="shared" si="7"/>
        <v>#REF!</v>
      </c>
      <c r="N23" s="306" t="e">
        <f t="shared" si="8"/>
        <v>#REF!</v>
      </c>
      <c r="O23" s="381" t="e">
        <f t="shared" si="9"/>
        <v>#REF!</v>
      </c>
      <c r="P23" s="152">
        <v>0.5</v>
      </c>
    </row>
    <row r="24" spans="1:16" s="152" customFormat="1" ht="15.75">
      <c r="A24" s="300">
        <v>13</v>
      </c>
      <c r="B24" s="58" t="e">
        <f>#REF!</f>
        <v>#REF!</v>
      </c>
      <c r="C24" s="58">
        <v>20</v>
      </c>
      <c r="D24" s="301" t="e">
        <f>#REF!</f>
        <v>#REF!</v>
      </c>
      <c r="E24" s="301" t="e">
        <f>#REF!</f>
        <v>#REF!</v>
      </c>
      <c r="F24" s="302" t="e">
        <f>#REF!</f>
        <v>#REF!</v>
      </c>
      <c r="G24" s="303" t="e">
        <f t="shared" si="1"/>
        <v>#REF!</v>
      </c>
      <c r="H24" s="304" t="e">
        <f>#REF!</f>
        <v>#REF!</v>
      </c>
      <c r="I24" s="301" t="e">
        <f>#REF!</f>
        <v>#REF!</v>
      </c>
      <c r="J24" s="302" t="e">
        <f>#REF!</f>
        <v>#REF!</v>
      </c>
      <c r="K24" s="342" t="e">
        <f t="shared" si="2"/>
        <v>#REF!</v>
      </c>
      <c r="L24" s="344" t="e">
        <f t="shared" si="6"/>
        <v>#REF!</v>
      </c>
      <c r="M24" s="305" t="e">
        <f t="shared" si="7"/>
        <v>#REF!</v>
      </c>
      <c r="N24" s="306" t="e">
        <f t="shared" si="8"/>
        <v>#REF!</v>
      </c>
      <c r="O24" s="381" t="e">
        <f t="shared" si="9"/>
        <v>#REF!</v>
      </c>
      <c r="P24" s="152">
        <v>1.5</v>
      </c>
    </row>
    <row r="25" spans="1:16" s="153" customFormat="1" ht="15.75">
      <c r="A25" s="300">
        <v>14</v>
      </c>
      <c r="B25" s="58" t="e">
        <f>#REF!</f>
        <v>#REF!</v>
      </c>
      <c r="C25" s="58">
        <v>4</v>
      </c>
      <c r="D25" s="301" t="e">
        <f>#REF!</f>
        <v>#REF!</v>
      </c>
      <c r="E25" s="301" t="e">
        <f>#REF!</f>
        <v>#REF!</v>
      </c>
      <c r="F25" s="302" t="e">
        <f>#REF!</f>
        <v>#REF!</v>
      </c>
      <c r="G25" s="303" t="e">
        <f t="shared" si="1"/>
        <v>#REF!</v>
      </c>
      <c r="H25" s="304" t="e">
        <f>#REF!</f>
        <v>#REF!</v>
      </c>
      <c r="I25" s="301" t="e">
        <f>#REF!</f>
        <v>#REF!</v>
      </c>
      <c r="J25" s="302" t="e">
        <f>#REF!</f>
        <v>#REF!</v>
      </c>
      <c r="K25" s="342" t="e">
        <f t="shared" si="2"/>
        <v>#REF!</v>
      </c>
      <c r="L25" s="344" t="e">
        <f t="shared" si="6"/>
        <v>#REF!</v>
      </c>
      <c r="M25" s="305" t="e">
        <f t="shared" si="7"/>
        <v>#REF!</v>
      </c>
      <c r="N25" s="306" t="e">
        <f t="shared" si="8"/>
        <v>#REF!</v>
      </c>
      <c r="O25" s="381" t="e">
        <f t="shared" si="9"/>
        <v>#REF!</v>
      </c>
      <c r="P25" s="152">
        <v>1.5</v>
      </c>
    </row>
    <row r="26" spans="1:16" s="152" customFormat="1" ht="15.75">
      <c r="A26" s="300">
        <v>15</v>
      </c>
      <c r="B26" s="58" t="e">
        <f>#REF!</f>
        <v>#REF!</v>
      </c>
      <c r="C26" s="58">
        <v>20</v>
      </c>
      <c r="D26" s="301" t="e">
        <f>#REF!</f>
        <v>#REF!</v>
      </c>
      <c r="E26" s="301" t="e">
        <f>#REF!</f>
        <v>#REF!</v>
      </c>
      <c r="F26" s="302" t="e">
        <f>#REF!</f>
        <v>#REF!</v>
      </c>
      <c r="G26" s="303" t="e">
        <f t="shared" si="1"/>
        <v>#REF!</v>
      </c>
      <c r="H26" s="304" t="e">
        <f>#REF!</f>
        <v>#REF!</v>
      </c>
      <c r="I26" s="301" t="e">
        <f>#REF!</f>
        <v>#REF!</v>
      </c>
      <c r="J26" s="302" t="e">
        <f>#REF!</f>
        <v>#REF!</v>
      </c>
      <c r="K26" s="342" t="e">
        <f t="shared" si="2"/>
        <v>#REF!</v>
      </c>
      <c r="L26" s="344" t="e">
        <f t="shared" si="6"/>
        <v>#REF!</v>
      </c>
      <c r="M26" s="305" t="e">
        <f t="shared" si="7"/>
        <v>#REF!</v>
      </c>
      <c r="N26" s="306" t="e">
        <f t="shared" si="8"/>
        <v>#REF!</v>
      </c>
      <c r="O26" s="381" t="e">
        <f t="shared" si="9"/>
        <v>#REF!</v>
      </c>
      <c r="P26" s="152">
        <v>0.5</v>
      </c>
    </row>
    <row r="27" spans="1:16" s="152" customFormat="1" ht="15.75">
      <c r="A27" s="300">
        <v>16</v>
      </c>
      <c r="B27" s="58" t="e">
        <f>#REF!</f>
        <v>#REF!</v>
      </c>
      <c r="C27" s="58">
        <v>16</v>
      </c>
      <c r="D27" s="301" t="e">
        <f>#REF!</f>
        <v>#REF!</v>
      </c>
      <c r="E27" s="301" t="e">
        <f>#REF!</f>
        <v>#REF!</v>
      </c>
      <c r="F27" s="302" t="e">
        <f>#REF!</f>
        <v>#REF!</v>
      </c>
      <c r="G27" s="303" t="e">
        <f t="shared" si="1"/>
        <v>#REF!</v>
      </c>
      <c r="H27" s="304" t="e">
        <f>#REF!</f>
        <v>#REF!</v>
      </c>
      <c r="I27" s="301" t="e">
        <f>#REF!</f>
        <v>#REF!</v>
      </c>
      <c r="J27" s="302" t="e">
        <f>#REF!</f>
        <v>#REF!</v>
      </c>
      <c r="K27" s="342" t="e">
        <f t="shared" si="2"/>
        <v>#REF!</v>
      </c>
      <c r="L27" s="344" t="e">
        <f t="shared" si="6"/>
        <v>#REF!</v>
      </c>
      <c r="M27" s="305" t="e">
        <f t="shared" si="7"/>
        <v>#REF!</v>
      </c>
      <c r="N27" s="306" t="e">
        <f t="shared" si="8"/>
        <v>#REF!</v>
      </c>
      <c r="O27" s="381" t="e">
        <f t="shared" si="9"/>
        <v>#REF!</v>
      </c>
      <c r="P27" s="152">
        <v>1.5</v>
      </c>
    </row>
    <row r="28" spans="1:16" s="152" customFormat="1" ht="15.75">
      <c r="A28" s="300">
        <v>17</v>
      </c>
      <c r="B28" s="58" t="e">
        <f>#REF!</f>
        <v>#REF!</v>
      </c>
      <c r="C28" s="58">
        <v>18</v>
      </c>
      <c r="D28" s="301" t="e">
        <f>#REF!</f>
        <v>#REF!</v>
      </c>
      <c r="E28" s="301" t="e">
        <f>#REF!</f>
        <v>#REF!</v>
      </c>
      <c r="F28" s="302" t="e">
        <f>#REF!</f>
        <v>#REF!</v>
      </c>
      <c r="G28" s="303" t="e">
        <f t="shared" si="1"/>
        <v>#REF!</v>
      </c>
      <c r="H28" s="304" t="e">
        <f>#REF!</f>
        <v>#REF!</v>
      </c>
      <c r="I28" s="301" t="e">
        <f>#REF!</f>
        <v>#REF!</v>
      </c>
      <c r="J28" s="302" t="e">
        <f>#REF!</f>
        <v>#REF!</v>
      </c>
      <c r="K28" s="342" t="e">
        <f t="shared" si="2"/>
        <v>#REF!</v>
      </c>
      <c r="L28" s="344" t="e">
        <f t="shared" si="6"/>
        <v>#REF!</v>
      </c>
      <c r="M28" s="305" t="e">
        <f t="shared" si="7"/>
        <v>#REF!</v>
      </c>
      <c r="N28" s="306" t="e">
        <f t="shared" si="8"/>
        <v>#REF!</v>
      </c>
      <c r="O28" s="381" t="e">
        <f t="shared" si="9"/>
        <v>#REF!</v>
      </c>
      <c r="P28" s="152">
        <v>1.5</v>
      </c>
    </row>
    <row r="29" spans="1:16" s="152" customFormat="1" ht="15.75">
      <c r="A29" s="300">
        <v>18</v>
      </c>
      <c r="B29" s="58" t="e">
        <f>#REF!</f>
        <v>#REF!</v>
      </c>
      <c r="C29" s="58">
        <v>2</v>
      </c>
      <c r="D29" s="301" t="e">
        <f>#REF!</f>
        <v>#REF!</v>
      </c>
      <c r="E29" s="301" t="e">
        <f>#REF!</f>
        <v>#REF!</v>
      </c>
      <c r="F29" s="302" t="e">
        <f>#REF!</f>
        <v>#REF!</v>
      </c>
      <c r="G29" s="303" t="e">
        <f t="shared" si="1"/>
        <v>#REF!</v>
      </c>
      <c r="H29" s="304" t="e">
        <f>#REF!</f>
        <v>#REF!</v>
      </c>
      <c r="I29" s="301" t="e">
        <f>#REF!</f>
        <v>#REF!</v>
      </c>
      <c r="J29" s="302" t="e">
        <f>#REF!</f>
        <v>#REF!</v>
      </c>
      <c r="K29" s="342" t="e">
        <f t="shared" si="2"/>
        <v>#REF!</v>
      </c>
      <c r="L29" s="344" t="e">
        <f t="shared" si="6"/>
        <v>#REF!</v>
      </c>
      <c r="M29" s="305" t="e">
        <f t="shared" si="7"/>
        <v>#REF!</v>
      </c>
      <c r="N29" s="306" t="e">
        <f t="shared" si="8"/>
        <v>#REF!</v>
      </c>
      <c r="O29" s="381" t="e">
        <f t="shared" si="9"/>
        <v>#REF!</v>
      </c>
      <c r="P29" s="152">
        <v>0.5</v>
      </c>
    </row>
    <row r="30" spans="1:16" s="152" customFormat="1" ht="15.75">
      <c r="A30" s="300">
        <v>19</v>
      </c>
      <c r="B30" s="58" t="e">
        <f>#REF!</f>
        <v>#REF!</v>
      </c>
      <c r="C30" s="58">
        <v>17</v>
      </c>
      <c r="D30" s="301" t="e">
        <f>#REF!</f>
        <v>#REF!</v>
      </c>
      <c r="E30" s="301" t="e">
        <f>#REF!</f>
        <v>#REF!</v>
      </c>
      <c r="F30" s="302" t="e">
        <f>#REF!</f>
        <v>#REF!</v>
      </c>
      <c r="G30" s="303" t="e">
        <f t="shared" si="1"/>
        <v>#REF!</v>
      </c>
      <c r="H30" s="304" t="e">
        <f>#REF!</f>
        <v>#REF!</v>
      </c>
      <c r="I30" s="301" t="e">
        <f>#REF!</f>
        <v>#REF!</v>
      </c>
      <c r="J30" s="302" t="e">
        <f>#REF!</f>
        <v>#REF!</v>
      </c>
      <c r="K30" s="342" t="e">
        <f t="shared" si="2"/>
        <v>#REF!</v>
      </c>
      <c r="L30" s="344" t="e">
        <f t="shared" si="6"/>
        <v>#REF!</v>
      </c>
      <c r="M30" s="305" t="e">
        <f t="shared" si="7"/>
        <v>#REF!</v>
      </c>
      <c r="N30" s="306" t="e">
        <f t="shared" si="8"/>
        <v>#REF!</v>
      </c>
      <c r="O30" s="381" t="e">
        <f t="shared" si="9"/>
        <v>#REF!</v>
      </c>
      <c r="P30" s="152">
        <v>0.5</v>
      </c>
    </row>
    <row r="31" spans="1:16" s="152" customFormat="1" ht="15.75">
      <c r="A31" s="300">
        <v>20</v>
      </c>
      <c r="B31" s="58" t="e">
        <f>#REF!</f>
        <v>#REF!</v>
      </c>
      <c r="C31" s="58">
        <v>8</v>
      </c>
      <c r="D31" s="301" t="e">
        <f>#REF!</f>
        <v>#REF!</v>
      </c>
      <c r="E31" s="301" t="e">
        <f>#REF!</f>
        <v>#REF!</v>
      </c>
      <c r="F31" s="302" t="e">
        <f>#REF!</f>
        <v>#REF!</v>
      </c>
      <c r="G31" s="303" t="e">
        <f t="shared" si="1"/>
        <v>#REF!</v>
      </c>
      <c r="H31" s="304" t="e">
        <f>#REF!</f>
        <v>#REF!</v>
      </c>
      <c r="I31" s="301" t="e">
        <f>#REF!</f>
        <v>#REF!</v>
      </c>
      <c r="J31" s="302" t="e">
        <f>#REF!</f>
        <v>#REF!</v>
      </c>
      <c r="K31" s="342" t="e">
        <f t="shared" si="2"/>
        <v>#REF!</v>
      </c>
      <c r="L31" s="344" t="e">
        <f t="shared" si="6"/>
        <v>#REF!</v>
      </c>
      <c r="M31" s="305" t="e">
        <f t="shared" si="7"/>
        <v>#REF!</v>
      </c>
      <c r="N31" s="306" t="e">
        <f t="shared" si="8"/>
        <v>#REF!</v>
      </c>
      <c r="O31" s="381" t="e">
        <f t="shared" si="9"/>
        <v>#REF!</v>
      </c>
      <c r="P31" s="152">
        <v>1.5</v>
      </c>
    </row>
    <row r="32" spans="1:16" s="152" customFormat="1" ht="15.75">
      <c r="A32" s="300">
        <v>21</v>
      </c>
      <c r="B32" s="58" t="e">
        <f>#REF!</f>
        <v>#REF!</v>
      </c>
      <c r="C32" s="58">
        <v>4</v>
      </c>
      <c r="D32" s="301" t="e">
        <f>#REF!</f>
        <v>#REF!</v>
      </c>
      <c r="E32" s="301" t="e">
        <f>#REF!</f>
        <v>#REF!</v>
      </c>
      <c r="F32" s="302" t="e">
        <f>#REF!</f>
        <v>#REF!</v>
      </c>
      <c r="G32" s="303" t="e">
        <f t="shared" si="1"/>
        <v>#REF!</v>
      </c>
      <c r="H32" s="304" t="e">
        <f>#REF!</f>
        <v>#REF!</v>
      </c>
      <c r="I32" s="301" t="e">
        <f>#REF!</f>
        <v>#REF!</v>
      </c>
      <c r="J32" s="302" t="e">
        <f>#REF!</f>
        <v>#REF!</v>
      </c>
      <c r="K32" s="342" t="e">
        <f t="shared" si="2"/>
        <v>#REF!</v>
      </c>
      <c r="L32" s="344" t="e">
        <f t="shared" si="6"/>
        <v>#REF!</v>
      </c>
      <c r="M32" s="305" t="e">
        <f t="shared" si="7"/>
        <v>#REF!</v>
      </c>
      <c r="N32" s="306" t="e">
        <f t="shared" si="8"/>
        <v>#REF!</v>
      </c>
      <c r="O32" s="381" t="e">
        <f t="shared" si="9"/>
        <v>#REF!</v>
      </c>
      <c r="P32" s="152">
        <v>1.5</v>
      </c>
    </row>
    <row r="33" spans="1:16" s="152" customFormat="1" ht="15.75">
      <c r="A33" s="300">
        <v>22</v>
      </c>
      <c r="B33" s="58" t="e">
        <f>#REF!</f>
        <v>#REF!</v>
      </c>
      <c r="C33" s="58">
        <v>6</v>
      </c>
      <c r="D33" s="301" t="e">
        <f>#REF!</f>
        <v>#REF!</v>
      </c>
      <c r="E33" s="301" t="e">
        <f>#REF!</f>
        <v>#REF!</v>
      </c>
      <c r="F33" s="302" t="e">
        <f>#REF!</f>
        <v>#REF!</v>
      </c>
      <c r="G33" s="303" t="e">
        <f t="shared" si="1"/>
        <v>#REF!</v>
      </c>
      <c r="H33" s="304" t="e">
        <f>#REF!</f>
        <v>#REF!</v>
      </c>
      <c r="I33" s="301" t="e">
        <f>#REF!</f>
        <v>#REF!</v>
      </c>
      <c r="J33" s="302" t="e">
        <f>#REF!</f>
        <v>#REF!</v>
      </c>
      <c r="K33" s="342" t="e">
        <f t="shared" si="2"/>
        <v>#REF!</v>
      </c>
      <c r="L33" s="344" t="e">
        <f t="shared" si="6"/>
        <v>#REF!</v>
      </c>
      <c r="M33" s="305" t="e">
        <f t="shared" si="7"/>
        <v>#REF!</v>
      </c>
      <c r="N33" s="306" t="e">
        <f t="shared" si="8"/>
        <v>#REF!</v>
      </c>
      <c r="O33" s="381" t="e">
        <f t="shared" si="9"/>
        <v>#REF!</v>
      </c>
      <c r="P33" s="152">
        <v>0.5</v>
      </c>
    </row>
    <row r="34" spans="1:16" s="152" customFormat="1" ht="15.75">
      <c r="A34" s="300">
        <v>23</v>
      </c>
      <c r="B34" s="58" t="e">
        <f>#REF!</f>
        <v>#REF!</v>
      </c>
      <c r="C34" s="58">
        <v>46</v>
      </c>
      <c r="D34" s="301" t="e">
        <f>#REF!</f>
        <v>#REF!</v>
      </c>
      <c r="E34" s="301" t="e">
        <f>#REF!</f>
        <v>#REF!</v>
      </c>
      <c r="F34" s="302" t="e">
        <f>#REF!</f>
        <v>#REF!</v>
      </c>
      <c r="G34" s="303" t="e">
        <f t="shared" si="1"/>
        <v>#REF!</v>
      </c>
      <c r="H34" s="304" t="e">
        <f>#REF!</f>
        <v>#REF!</v>
      </c>
      <c r="I34" s="301" t="e">
        <f>#REF!</f>
        <v>#REF!</v>
      </c>
      <c r="J34" s="302" t="e">
        <f>#REF!</f>
        <v>#REF!</v>
      </c>
      <c r="K34" s="342" t="e">
        <f t="shared" si="2"/>
        <v>#REF!</v>
      </c>
      <c r="L34" s="344" t="e">
        <f t="shared" si="6"/>
        <v>#REF!</v>
      </c>
      <c r="M34" s="305" t="e">
        <f t="shared" si="7"/>
        <v>#REF!</v>
      </c>
      <c r="N34" s="306" t="e">
        <f t="shared" si="8"/>
        <v>#REF!</v>
      </c>
      <c r="O34" s="381" t="e">
        <f t="shared" si="9"/>
        <v>#REF!</v>
      </c>
      <c r="P34" s="152">
        <v>0.5</v>
      </c>
    </row>
    <row r="35" spans="1:16" s="152" customFormat="1" ht="15.75">
      <c r="A35" s="300">
        <v>24</v>
      </c>
      <c r="B35" s="58" t="e">
        <f>#REF!</f>
        <v>#REF!</v>
      </c>
      <c r="C35" s="58">
        <v>0</v>
      </c>
      <c r="D35" s="301" t="e">
        <f>#REF!</f>
        <v>#REF!</v>
      </c>
      <c r="E35" s="301" t="e">
        <f>#REF!</f>
        <v>#REF!</v>
      </c>
      <c r="F35" s="302" t="e">
        <f>#REF!</f>
        <v>#REF!</v>
      </c>
      <c r="G35" s="303" t="e">
        <f t="shared" si="1"/>
        <v>#REF!</v>
      </c>
      <c r="H35" s="304" t="e">
        <f>#REF!</f>
        <v>#REF!</v>
      </c>
      <c r="I35" s="301" t="e">
        <f>#REF!</f>
        <v>#REF!</v>
      </c>
      <c r="J35" s="302" t="e">
        <f>#REF!</f>
        <v>#REF!</v>
      </c>
      <c r="K35" s="342" t="e">
        <f t="shared" si="2"/>
        <v>#REF!</v>
      </c>
      <c r="L35" s="344" t="e">
        <f aca="true" t="shared" si="10" ref="L35:L40">G35+K35</f>
        <v>#REF!</v>
      </c>
      <c r="M35" s="305" t="e">
        <f t="shared" si="7"/>
        <v>#REF!</v>
      </c>
      <c r="N35" s="306" t="e">
        <f t="shared" si="8"/>
        <v>#REF!</v>
      </c>
      <c r="O35" s="381" t="e">
        <f t="shared" si="9"/>
        <v>#REF!</v>
      </c>
      <c r="P35" s="152">
        <v>1</v>
      </c>
    </row>
    <row r="36" spans="1:16" s="152" customFormat="1" ht="15.75">
      <c r="A36" s="300">
        <v>25</v>
      </c>
      <c r="B36" s="58" t="e">
        <f>#REF!</f>
        <v>#REF!</v>
      </c>
      <c r="C36" s="58">
        <v>15</v>
      </c>
      <c r="D36" s="301" t="e">
        <f>#REF!</f>
        <v>#REF!</v>
      </c>
      <c r="E36" s="301" t="e">
        <f>#REF!</f>
        <v>#REF!</v>
      </c>
      <c r="F36" s="302" t="e">
        <f>#REF!</f>
        <v>#REF!</v>
      </c>
      <c r="G36" s="303" t="e">
        <f t="shared" si="1"/>
        <v>#REF!</v>
      </c>
      <c r="H36" s="304" t="e">
        <f>#REF!</f>
        <v>#REF!</v>
      </c>
      <c r="I36" s="301" t="e">
        <f>#REF!</f>
        <v>#REF!</v>
      </c>
      <c r="J36" s="302" t="e">
        <f>#REF!</f>
        <v>#REF!</v>
      </c>
      <c r="K36" s="342" t="e">
        <f t="shared" si="2"/>
        <v>#REF!</v>
      </c>
      <c r="L36" s="344" t="e">
        <f t="shared" si="10"/>
        <v>#REF!</v>
      </c>
      <c r="M36" s="305" t="e">
        <f t="shared" si="7"/>
        <v>#REF!</v>
      </c>
      <c r="N36" s="306" t="e">
        <f t="shared" si="8"/>
        <v>#REF!</v>
      </c>
      <c r="O36" s="381" t="e">
        <f t="shared" si="9"/>
        <v>#REF!</v>
      </c>
      <c r="P36" s="152">
        <v>0.5</v>
      </c>
    </row>
    <row r="37" spans="1:16" s="152" customFormat="1" ht="15.75">
      <c r="A37" s="300">
        <v>26</v>
      </c>
      <c r="B37" s="58" t="e">
        <f>#REF!</f>
        <v>#REF!</v>
      </c>
      <c r="C37" s="58">
        <v>0</v>
      </c>
      <c r="D37" s="301" t="e">
        <f>#REF!</f>
        <v>#REF!</v>
      </c>
      <c r="E37" s="301" t="e">
        <f>#REF!</f>
        <v>#REF!</v>
      </c>
      <c r="F37" s="302" t="e">
        <f>#REF!</f>
        <v>#REF!</v>
      </c>
      <c r="G37" s="303" t="e">
        <f t="shared" si="1"/>
        <v>#REF!</v>
      </c>
      <c r="H37" s="304" t="e">
        <f>#REF!</f>
        <v>#REF!</v>
      </c>
      <c r="I37" s="301" t="e">
        <f>#REF!</f>
        <v>#REF!</v>
      </c>
      <c r="J37" s="302" t="e">
        <f>#REF!</f>
        <v>#REF!</v>
      </c>
      <c r="K37" s="342" t="e">
        <f t="shared" si="2"/>
        <v>#REF!</v>
      </c>
      <c r="L37" s="344" t="e">
        <f t="shared" si="10"/>
        <v>#REF!</v>
      </c>
      <c r="M37" s="305" t="e">
        <f t="shared" si="7"/>
        <v>#REF!</v>
      </c>
      <c r="N37" s="306" t="e">
        <f t="shared" si="8"/>
        <v>#REF!</v>
      </c>
      <c r="O37" s="381" t="e">
        <f t="shared" si="9"/>
        <v>#REF!</v>
      </c>
      <c r="P37" s="152">
        <v>1.5</v>
      </c>
    </row>
    <row r="38" spans="1:16" s="152" customFormat="1" ht="15.75">
      <c r="A38" s="300">
        <v>27</v>
      </c>
      <c r="B38" s="58" t="e">
        <f>#REF!</f>
        <v>#REF!</v>
      </c>
      <c r="C38" s="58">
        <v>0</v>
      </c>
      <c r="D38" s="301" t="e">
        <f>#REF!</f>
        <v>#REF!</v>
      </c>
      <c r="E38" s="301" t="e">
        <f>#REF!</f>
        <v>#REF!</v>
      </c>
      <c r="F38" s="302" t="e">
        <f>#REF!</f>
        <v>#REF!</v>
      </c>
      <c r="G38" s="303" t="e">
        <f t="shared" si="1"/>
        <v>#REF!</v>
      </c>
      <c r="H38" s="304" t="e">
        <f>#REF!</f>
        <v>#REF!</v>
      </c>
      <c r="I38" s="301" t="e">
        <f>#REF!</f>
        <v>#REF!</v>
      </c>
      <c r="J38" s="302" t="e">
        <f>#REF!</f>
        <v>#REF!</v>
      </c>
      <c r="K38" s="342" t="e">
        <f t="shared" si="2"/>
        <v>#REF!</v>
      </c>
      <c r="L38" s="344" t="e">
        <f t="shared" si="10"/>
        <v>#REF!</v>
      </c>
      <c r="M38" s="305" t="e">
        <f t="shared" si="7"/>
        <v>#REF!</v>
      </c>
      <c r="N38" s="306" t="e">
        <f t="shared" si="8"/>
        <v>#REF!</v>
      </c>
      <c r="O38" s="381" t="e">
        <f t="shared" si="9"/>
        <v>#REF!</v>
      </c>
      <c r="P38" s="152">
        <v>1.5</v>
      </c>
    </row>
    <row r="39" spans="1:16" s="152" customFormat="1" ht="15.75">
      <c r="A39" s="300">
        <v>28</v>
      </c>
      <c r="B39" s="58" t="e">
        <f>#REF!</f>
        <v>#REF!</v>
      </c>
      <c r="C39" s="58">
        <v>2</v>
      </c>
      <c r="D39" s="301" t="e">
        <f>#REF!</f>
        <v>#REF!</v>
      </c>
      <c r="E39" s="301" t="e">
        <f>#REF!</f>
        <v>#REF!</v>
      </c>
      <c r="F39" s="302" t="e">
        <f>#REF!</f>
        <v>#REF!</v>
      </c>
      <c r="G39" s="303" t="e">
        <f t="shared" si="1"/>
        <v>#REF!</v>
      </c>
      <c r="H39" s="304" t="e">
        <f>#REF!</f>
        <v>#REF!</v>
      </c>
      <c r="I39" s="301" t="e">
        <f>#REF!</f>
        <v>#REF!</v>
      </c>
      <c r="J39" s="302" t="e">
        <f>#REF!</f>
        <v>#REF!</v>
      </c>
      <c r="K39" s="342" t="e">
        <f t="shared" si="2"/>
        <v>#REF!</v>
      </c>
      <c r="L39" s="344" t="e">
        <f t="shared" si="10"/>
        <v>#REF!</v>
      </c>
      <c r="M39" s="305" t="e">
        <f t="shared" si="7"/>
        <v>#REF!</v>
      </c>
      <c r="N39" s="306" t="e">
        <f t="shared" si="8"/>
        <v>#REF!</v>
      </c>
      <c r="O39" s="381" t="e">
        <f t="shared" si="9"/>
        <v>#REF!</v>
      </c>
      <c r="P39" s="152">
        <v>1.5</v>
      </c>
    </row>
    <row r="40" spans="1:16" s="152" customFormat="1" ht="15.75">
      <c r="A40" s="300">
        <v>29</v>
      </c>
      <c r="B40" s="58" t="e">
        <f>#REF!</f>
        <v>#REF!</v>
      </c>
      <c r="C40" s="58">
        <v>12</v>
      </c>
      <c r="D40" s="301" t="e">
        <f>#REF!</f>
        <v>#REF!</v>
      </c>
      <c r="E40" s="301" t="e">
        <f>#REF!</f>
        <v>#REF!</v>
      </c>
      <c r="F40" s="302" t="e">
        <f>#REF!</f>
        <v>#REF!</v>
      </c>
      <c r="G40" s="303" t="e">
        <f t="shared" si="1"/>
        <v>#REF!</v>
      </c>
      <c r="H40" s="304" t="e">
        <f>#REF!</f>
        <v>#REF!</v>
      </c>
      <c r="I40" s="301" t="e">
        <f>#REF!</f>
        <v>#REF!</v>
      </c>
      <c r="J40" s="302" t="e">
        <f>#REF!</f>
        <v>#REF!</v>
      </c>
      <c r="K40" s="342" t="e">
        <f t="shared" si="2"/>
        <v>#REF!</v>
      </c>
      <c r="L40" s="344" t="e">
        <f t="shared" si="10"/>
        <v>#REF!</v>
      </c>
      <c r="M40" s="305" t="e">
        <f t="shared" si="7"/>
        <v>#REF!</v>
      </c>
      <c r="N40" s="306" t="e">
        <f t="shared" si="8"/>
        <v>#REF!</v>
      </c>
      <c r="O40" s="381" t="e">
        <f t="shared" si="9"/>
        <v>#REF!</v>
      </c>
      <c r="P40" s="152">
        <v>1</v>
      </c>
    </row>
    <row r="41" spans="1:16" s="152" customFormat="1" ht="15.75">
      <c r="A41" s="300">
        <v>30</v>
      </c>
      <c r="B41" s="58" t="e">
        <f>#REF!</f>
        <v>#REF!</v>
      </c>
      <c r="C41" s="58">
        <v>12</v>
      </c>
      <c r="D41" s="301" t="e">
        <f>#REF!</f>
        <v>#REF!</v>
      </c>
      <c r="E41" s="301" t="e">
        <f>#REF!</f>
        <v>#REF!</v>
      </c>
      <c r="F41" s="302" t="e">
        <f>#REF!</f>
        <v>#REF!</v>
      </c>
      <c r="G41" s="303" t="e">
        <f t="shared" si="1"/>
        <v>#REF!</v>
      </c>
      <c r="H41" s="304" t="e">
        <f>#REF!</f>
        <v>#REF!</v>
      </c>
      <c r="I41" s="301" t="e">
        <f>#REF!</f>
        <v>#REF!</v>
      </c>
      <c r="J41" s="302" t="e">
        <f>#REF!</f>
        <v>#REF!</v>
      </c>
      <c r="K41" s="342" t="e">
        <f t="shared" si="2"/>
        <v>#REF!</v>
      </c>
      <c r="L41" s="344" t="e">
        <f aca="true" t="shared" si="11" ref="L41:L55">G41+K41</f>
        <v>#REF!</v>
      </c>
      <c r="M41" s="305" t="e">
        <f t="shared" si="7"/>
        <v>#REF!</v>
      </c>
      <c r="N41" s="306" t="e">
        <f t="shared" si="8"/>
        <v>#REF!</v>
      </c>
      <c r="O41" s="381" t="e">
        <f t="shared" si="9"/>
        <v>#REF!</v>
      </c>
      <c r="P41" s="152">
        <v>1.5</v>
      </c>
    </row>
    <row r="42" spans="1:16" s="152" customFormat="1" ht="15.75">
      <c r="A42" s="300">
        <v>31</v>
      </c>
      <c r="B42" s="58" t="e">
        <f>#REF!</f>
        <v>#REF!</v>
      </c>
      <c r="C42" s="58">
        <v>12</v>
      </c>
      <c r="D42" s="301" t="e">
        <f>#REF!</f>
        <v>#REF!</v>
      </c>
      <c r="E42" s="301" t="e">
        <f>#REF!</f>
        <v>#REF!</v>
      </c>
      <c r="F42" s="302" t="e">
        <f>#REF!</f>
        <v>#REF!</v>
      </c>
      <c r="G42" s="303" t="e">
        <f t="shared" si="1"/>
        <v>#REF!</v>
      </c>
      <c r="H42" s="304" t="e">
        <f>#REF!</f>
        <v>#REF!</v>
      </c>
      <c r="I42" s="301" t="e">
        <f>#REF!</f>
        <v>#REF!</v>
      </c>
      <c r="J42" s="302" t="e">
        <f>#REF!</f>
        <v>#REF!</v>
      </c>
      <c r="K42" s="342" t="e">
        <f t="shared" si="2"/>
        <v>#REF!</v>
      </c>
      <c r="L42" s="344" t="e">
        <f t="shared" si="11"/>
        <v>#REF!</v>
      </c>
      <c r="M42" s="305" t="e">
        <f t="shared" si="7"/>
        <v>#REF!</v>
      </c>
      <c r="N42" s="306" t="e">
        <f t="shared" si="8"/>
        <v>#REF!</v>
      </c>
      <c r="O42" s="381" t="e">
        <f t="shared" si="9"/>
        <v>#REF!</v>
      </c>
      <c r="P42" s="152">
        <v>0.5</v>
      </c>
    </row>
    <row r="43" spans="1:16" s="152" customFormat="1" ht="15.75">
      <c r="A43" s="300">
        <v>32</v>
      </c>
      <c r="B43" s="58" t="e">
        <f>#REF!</f>
        <v>#REF!</v>
      </c>
      <c r="C43" s="58">
        <v>24</v>
      </c>
      <c r="D43" s="301" t="e">
        <f>#REF!</f>
        <v>#REF!</v>
      </c>
      <c r="E43" s="301" t="e">
        <f>#REF!</f>
        <v>#REF!</v>
      </c>
      <c r="F43" s="302" t="e">
        <f>#REF!</f>
        <v>#REF!</v>
      </c>
      <c r="G43" s="303" t="e">
        <f t="shared" si="1"/>
        <v>#REF!</v>
      </c>
      <c r="H43" s="304" t="e">
        <f>#REF!</f>
        <v>#REF!</v>
      </c>
      <c r="I43" s="301" t="e">
        <f>#REF!</f>
        <v>#REF!</v>
      </c>
      <c r="J43" s="302" t="e">
        <f>#REF!</f>
        <v>#REF!</v>
      </c>
      <c r="K43" s="342" t="e">
        <f t="shared" si="2"/>
        <v>#REF!</v>
      </c>
      <c r="L43" s="344" t="e">
        <f t="shared" si="11"/>
        <v>#REF!</v>
      </c>
      <c r="M43" s="305" t="e">
        <f t="shared" si="7"/>
        <v>#REF!</v>
      </c>
      <c r="N43" s="306" t="e">
        <f t="shared" si="8"/>
        <v>#REF!</v>
      </c>
      <c r="O43" s="381" t="e">
        <f t="shared" si="9"/>
        <v>#REF!</v>
      </c>
      <c r="P43" s="152">
        <v>1.5</v>
      </c>
    </row>
    <row r="44" spans="1:16" s="152" customFormat="1" ht="15.75">
      <c r="A44" s="300">
        <v>33</v>
      </c>
      <c r="B44" s="58" t="e">
        <f>#REF!</f>
        <v>#REF!</v>
      </c>
      <c r="C44" s="58">
        <v>14</v>
      </c>
      <c r="D44" s="301" t="e">
        <f>#REF!</f>
        <v>#REF!</v>
      </c>
      <c r="E44" s="301" t="e">
        <f>#REF!</f>
        <v>#REF!</v>
      </c>
      <c r="F44" s="302" t="e">
        <f>#REF!</f>
        <v>#REF!</v>
      </c>
      <c r="G44" s="303" t="e">
        <f t="shared" si="1"/>
        <v>#REF!</v>
      </c>
      <c r="H44" s="304" t="e">
        <f>#REF!</f>
        <v>#REF!</v>
      </c>
      <c r="I44" s="301" t="e">
        <f>#REF!</f>
        <v>#REF!</v>
      </c>
      <c r="J44" s="302" t="e">
        <f>#REF!</f>
        <v>#REF!</v>
      </c>
      <c r="K44" s="342" t="e">
        <f t="shared" si="2"/>
        <v>#REF!</v>
      </c>
      <c r="L44" s="344" t="e">
        <f t="shared" si="11"/>
        <v>#REF!</v>
      </c>
      <c r="M44" s="305" t="e">
        <f t="shared" si="7"/>
        <v>#REF!</v>
      </c>
      <c r="N44" s="306" t="e">
        <f t="shared" si="8"/>
        <v>#REF!</v>
      </c>
      <c r="O44" s="381" t="e">
        <f t="shared" si="9"/>
        <v>#REF!</v>
      </c>
      <c r="P44" s="152">
        <v>0.5</v>
      </c>
    </row>
    <row r="45" spans="1:16" s="152" customFormat="1" ht="15.75">
      <c r="A45" s="300">
        <v>34</v>
      </c>
      <c r="B45" s="58" t="e">
        <f>#REF!</f>
        <v>#REF!</v>
      </c>
      <c r="C45" s="58">
        <v>8</v>
      </c>
      <c r="D45" s="301" t="e">
        <f>#REF!</f>
        <v>#REF!</v>
      </c>
      <c r="E45" s="301" t="e">
        <f>#REF!</f>
        <v>#REF!</v>
      </c>
      <c r="F45" s="302" t="e">
        <f>#REF!</f>
        <v>#REF!</v>
      </c>
      <c r="G45" s="303" t="e">
        <f t="shared" si="1"/>
        <v>#REF!</v>
      </c>
      <c r="H45" s="304" t="e">
        <f>#REF!</f>
        <v>#REF!</v>
      </c>
      <c r="I45" s="301" t="e">
        <f>#REF!</f>
        <v>#REF!</v>
      </c>
      <c r="J45" s="302" t="e">
        <f>#REF!</f>
        <v>#REF!</v>
      </c>
      <c r="K45" s="342" t="e">
        <f t="shared" si="2"/>
        <v>#REF!</v>
      </c>
      <c r="L45" s="344" t="e">
        <f t="shared" si="11"/>
        <v>#REF!</v>
      </c>
      <c r="M45" s="305" t="e">
        <f t="shared" si="7"/>
        <v>#REF!</v>
      </c>
      <c r="N45" s="306" t="e">
        <f t="shared" si="8"/>
        <v>#REF!</v>
      </c>
      <c r="O45" s="381" t="e">
        <f t="shared" si="9"/>
        <v>#REF!</v>
      </c>
      <c r="P45" s="152">
        <v>1.5</v>
      </c>
    </row>
    <row r="46" spans="1:16" s="152" customFormat="1" ht="15.75">
      <c r="A46" s="300">
        <v>35</v>
      </c>
      <c r="B46" s="58" t="e">
        <f>#REF!</f>
        <v>#REF!</v>
      </c>
      <c r="C46" s="58">
        <v>35</v>
      </c>
      <c r="D46" s="301" t="e">
        <f>#REF!</f>
        <v>#REF!</v>
      </c>
      <c r="E46" s="301" t="e">
        <f>#REF!</f>
        <v>#REF!</v>
      </c>
      <c r="F46" s="302" t="e">
        <f>#REF!</f>
        <v>#REF!</v>
      </c>
      <c r="G46" s="303" t="e">
        <f t="shared" si="1"/>
        <v>#REF!</v>
      </c>
      <c r="H46" s="304" t="e">
        <f>#REF!</f>
        <v>#REF!</v>
      </c>
      <c r="I46" s="301" t="e">
        <f>#REF!</f>
        <v>#REF!</v>
      </c>
      <c r="J46" s="302" t="e">
        <f>#REF!</f>
        <v>#REF!</v>
      </c>
      <c r="K46" s="342" t="e">
        <f t="shared" si="2"/>
        <v>#REF!</v>
      </c>
      <c r="L46" s="344" t="e">
        <f t="shared" si="11"/>
        <v>#REF!</v>
      </c>
      <c r="M46" s="305" t="e">
        <f t="shared" si="7"/>
        <v>#REF!</v>
      </c>
      <c r="N46" s="306" t="e">
        <f t="shared" si="8"/>
        <v>#REF!</v>
      </c>
      <c r="O46" s="381" t="e">
        <f t="shared" si="9"/>
        <v>#REF!</v>
      </c>
      <c r="P46" s="152">
        <v>0.5</v>
      </c>
    </row>
    <row r="47" spans="1:16" s="152" customFormat="1" ht="15.75">
      <c r="A47" s="300">
        <v>36</v>
      </c>
      <c r="B47" s="58" t="e">
        <f>#REF!</f>
        <v>#REF!</v>
      </c>
      <c r="C47" s="58">
        <v>6</v>
      </c>
      <c r="D47" s="301" t="e">
        <f>#REF!</f>
        <v>#REF!</v>
      </c>
      <c r="E47" s="301" t="e">
        <f>#REF!</f>
        <v>#REF!</v>
      </c>
      <c r="F47" s="302" t="e">
        <f>#REF!</f>
        <v>#REF!</v>
      </c>
      <c r="G47" s="303" t="e">
        <f t="shared" si="1"/>
        <v>#REF!</v>
      </c>
      <c r="H47" s="304" t="e">
        <f>#REF!</f>
        <v>#REF!</v>
      </c>
      <c r="I47" s="301" t="e">
        <f>#REF!</f>
        <v>#REF!</v>
      </c>
      <c r="J47" s="302" t="e">
        <f>#REF!</f>
        <v>#REF!</v>
      </c>
      <c r="K47" s="342" t="e">
        <f t="shared" si="2"/>
        <v>#REF!</v>
      </c>
      <c r="L47" s="344" t="e">
        <f t="shared" si="11"/>
        <v>#REF!</v>
      </c>
      <c r="M47" s="305" t="e">
        <f t="shared" si="7"/>
        <v>#REF!</v>
      </c>
      <c r="N47" s="306" t="e">
        <f t="shared" si="8"/>
        <v>#REF!</v>
      </c>
      <c r="O47" s="381" t="e">
        <f t="shared" si="9"/>
        <v>#REF!</v>
      </c>
      <c r="P47" s="152">
        <v>1.5</v>
      </c>
    </row>
    <row r="48" spans="1:16" s="152" customFormat="1" ht="15.75">
      <c r="A48" s="300">
        <v>37</v>
      </c>
      <c r="B48" s="58" t="e">
        <f>#REF!</f>
        <v>#REF!</v>
      </c>
      <c r="C48" s="58">
        <v>41</v>
      </c>
      <c r="D48" s="301" t="e">
        <f>#REF!</f>
        <v>#REF!</v>
      </c>
      <c r="E48" s="301" t="e">
        <f>#REF!</f>
        <v>#REF!</v>
      </c>
      <c r="F48" s="302" t="e">
        <f>#REF!</f>
        <v>#REF!</v>
      </c>
      <c r="G48" s="303" t="e">
        <f t="shared" si="1"/>
        <v>#REF!</v>
      </c>
      <c r="H48" s="304" t="e">
        <f>#REF!</f>
        <v>#REF!</v>
      </c>
      <c r="I48" s="301" t="e">
        <f>#REF!</f>
        <v>#REF!</v>
      </c>
      <c r="J48" s="302" t="e">
        <f>#REF!</f>
        <v>#REF!</v>
      </c>
      <c r="K48" s="342" t="e">
        <f t="shared" si="2"/>
        <v>#REF!</v>
      </c>
      <c r="L48" s="344" t="e">
        <f t="shared" si="11"/>
        <v>#REF!</v>
      </c>
      <c r="M48" s="305" t="e">
        <f t="shared" si="7"/>
        <v>#REF!</v>
      </c>
      <c r="N48" s="306" t="e">
        <f t="shared" si="8"/>
        <v>#REF!</v>
      </c>
      <c r="O48" s="381" t="e">
        <f t="shared" si="9"/>
        <v>#REF!</v>
      </c>
      <c r="P48" s="152">
        <v>0.5</v>
      </c>
    </row>
    <row r="49" spans="1:16" s="152" customFormat="1" ht="15.75">
      <c r="A49" s="300">
        <v>38</v>
      </c>
      <c r="B49" s="58" t="e">
        <f>#REF!</f>
        <v>#REF!</v>
      </c>
      <c r="C49" s="58">
        <v>36</v>
      </c>
      <c r="D49" s="301" t="e">
        <f>#REF!</f>
        <v>#REF!</v>
      </c>
      <c r="E49" s="301" t="e">
        <f>#REF!</f>
        <v>#REF!</v>
      </c>
      <c r="F49" s="302" t="e">
        <f>#REF!</f>
        <v>#REF!</v>
      </c>
      <c r="G49" s="303" t="e">
        <f t="shared" si="1"/>
        <v>#REF!</v>
      </c>
      <c r="H49" s="304" t="e">
        <f>#REF!</f>
        <v>#REF!</v>
      </c>
      <c r="I49" s="301" t="e">
        <f>#REF!</f>
        <v>#REF!</v>
      </c>
      <c r="J49" s="302" t="e">
        <f>#REF!</f>
        <v>#REF!</v>
      </c>
      <c r="K49" s="342" t="e">
        <f t="shared" si="2"/>
        <v>#REF!</v>
      </c>
      <c r="L49" s="344" t="e">
        <f t="shared" si="11"/>
        <v>#REF!</v>
      </c>
      <c r="M49" s="305" t="e">
        <f t="shared" si="7"/>
        <v>#REF!</v>
      </c>
      <c r="N49" s="306" t="e">
        <f t="shared" si="8"/>
        <v>#REF!</v>
      </c>
      <c r="O49" s="381" t="e">
        <f t="shared" si="9"/>
        <v>#REF!</v>
      </c>
      <c r="P49" s="152">
        <v>0.5</v>
      </c>
    </row>
    <row r="50" spans="1:16" s="152" customFormat="1" ht="15.75">
      <c r="A50" s="300">
        <v>39</v>
      </c>
      <c r="B50" s="58" t="e">
        <f>#REF!</f>
        <v>#REF!</v>
      </c>
      <c r="C50" s="58">
        <v>19</v>
      </c>
      <c r="D50" s="301" t="e">
        <f>#REF!</f>
        <v>#REF!</v>
      </c>
      <c r="E50" s="301" t="e">
        <f>#REF!</f>
        <v>#REF!</v>
      </c>
      <c r="F50" s="302" t="e">
        <f>#REF!</f>
        <v>#REF!</v>
      </c>
      <c r="G50" s="303" t="e">
        <f t="shared" si="1"/>
        <v>#REF!</v>
      </c>
      <c r="H50" s="304" t="e">
        <f>#REF!</f>
        <v>#REF!</v>
      </c>
      <c r="I50" s="301" t="e">
        <f>#REF!</f>
        <v>#REF!</v>
      </c>
      <c r="J50" s="302" t="e">
        <f>#REF!</f>
        <v>#REF!</v>
      </c>
      <c r="K50" s="342" t="e">
        <f t="shared" si="2"/>
        <v>#REF!</v>
      </c>
      <c r="L50" s="344" t="e">
        <f t="shared" si="11"/>
        <v>#REF!</v>
      </c>
      <c r="M50" s="305" t="e">
        <f t="shared" si="7"/>
        <v>#REF!</v>
      </c>
      <c r="N50" s="306" t="e">
        <f t="shared" si="8"/>
        <v>#REF!</v>
      </c>
      <c r="O50" s="381" t="e">
        <f t="shared" si="9"/>
        <v>#REF!</v>
      </c>
      <c r="P50" s="152">
        <v>1.5</v>
      </c>
    </row>
    <row r="51" spans="1:16" s="152" customFormat="1" ht="15.75">
      <c r="A51" s="300">
        <v>40</v>
      </c>
      <c r="B51" s="58" t="e">
        <f>#REF!</f>
        <v>#REF!</v>
      </c>
      <c r="C51" s="58">
        <v>24</v>
      </c>
      <c r="D51" s="301" t="e">
        <f>#REF!</f>
        <v>#REF!</v>
      </c>
      <c r="E51" s="301" t="e">
        <f>#REF!</f>
        <v>#REF!</v>
      </c>
      <c r="F51" s="302" t="e">
        <f>#REF!</f>
        <v>#REF!</v>
      </c>
      <c r="G51" s="303" t="e">
        <f t="shared" si="1"/>
        <v>#REF!</v>
      </c>
      <c r="H51" s="304" t="e">
        <f>#REF!</f>
        <v>#REF!</v>
      </c>
      <c r="I51" s="301" t="e">
        <f>#REF!</f>
        <v>#REF!</v>
      </c>
      <c r="J51" s="302" t="e">
        <f>#REF!</f>
        <v>#REF!</v>
      </c>
      <c r="K51" s="342" t="e">
        <f t="shared" si="2"/>
        <v>#REF!</v>
      </c>
      <c r="L51" s="344" t="e">
        <f t="shared" si="11"/>
        <v>#REF!</v>
      </c>
      <c r="M51" s="305" t="e">
        <f t="shared" si="7"/>
        <v>#REF!</v>
      </c>
      <c r="N51" s="306" t="e">
        <f t="shared" si="8"/>
        <v>#REF!</v>
      </c>
      <c r="O51" s="381" t="e">
        <f t="shared" si="9"/>
        <v>#REF!</v>
      </c>
      <c r="P51" s="152">
        <v>0.5</v>
      </c>
    </row>
    <row r="52" spans="1:16" s="152" customFormat="1" ht="15.75">
      <c r="A52" s="300">
        <v>41</v>
      </c>
      <c r="B52" s="58" t="e">
        <f>#REF!</f>
        <v>#REF!</v>
      </c>
      <c r="C52" s="58">
        <v>18</v>
      </c>
      <c r="D52" s="301" t="e">
        <f>#REF!</f>
        <v>#REF!</v>
      </c>
      <c r="E52" s="301" t="e">
        <f>#REF!</f>
        <v>#REF!</v>
      </c>
      <c r="F52" s="302" t="e">
        <f>#REF!</f>
        <v>#REF!</v>
      </c>
      <c r="G52" s="303" t="e">
        <f t="shared" si="1"/>
        <v>#REF!</v>
      </c>
      <c r="H52" s="304" t="e">
        <f>#REF!</f>
        <v>#REF!</v>
      </c>
      <c r="I52" s="301" t="e">
        <f>#REF!</f>
        <v>#REF!</v>
      </c>
      <c r="J52" s="302" t="e">
        <f>#REF!</f>
        <v>#REF!</v>
      </c>
      <c r="K52" s="342" t="e">
        <f t="shared" si="2"/>
        <v>#REF!</v>
      </c>
      <c r="L52" s="344" t="e">
        <f t="shared" si="11"/>
        <v>#REF!</v>
      </c>
      <c r="M52" s="305" t="e">
        <f t="shared" si="7"/>
        <v>#REF!</v>
      </c>
      <c r="N52" s="306" t="e">
        <f t="shared" si="8"/>
        <v>#REF!</v>
      </c>
      <c r="O52" s="381" t="e">
        <f t="shared" si="9"/>
        <v>#REF!</v>
      </c>
      <c r="P52" s="152">
        <v>1</v>
      </c>
    </row>
    <row r="53" spans="1:16" s="152" customFormat="1" ht="15.75">
      <c r="A53" s="300">
        <v>42</v>
      </c>
      <c r="B53" s="58" t="e">
        <f>#REF!</f>
        <v>#REF!</v>
      </c>
      <c r="C53" s="58">
        <v>17</v>
      </c>
      <c r="D53" s="301" t="e">
        <f>#REF!</f>
        <v>#REF!</v>
      </c>
      <c r="E53" s="301" t="e">
        <f>#REF!</f>
        <v>#REF!</v>
      </c>
      <c r="F53" s="302" t="e">
        <f>#REF!</f>
        <v>#REF!</v>
      </c>
      <c r="G53" s="303" t="e">
        <f t="shared" si="1"/>
        <v>#REF!</v>
      </c>
      <c r="H53" s="304" t="e">
        <f>#REF!</f>
        <v>#REF!</v>
      </c>
      <c r="I53" s="301" t="e">
        <f>#REF!</f>
        <v>#REF!</v>
      </c>
      <c r="J53" s="302" t="e">
        <f>#REF!</f>
        <v>#REF!</v>
      </c>
      <c r="K53" s="342" t="e">
        <f t="shared" si="2"/>
        <v>#REF!</v>
      </c>
      <c r="L53" s="344" t="e">
        <f t="shared" si="11"/>
        <v>#REF!</v>
      </c>
      <c r="M53" s="305" t="e">
        <f t="shared" si="7"/>
        <v>#REF!</v>
      </c>
      <c r="N53" s="306" t="e">
        <f t="shared" si="8"/>
        <v>#REF!</v>
      </c>
      <c r="O53" s="381" t="e">
        <f t="shared" si="9"/>
        <v>#REF!</v>
      </c>
      <c r="P53" s="152">
        <v>1</v>
      </c>
    </row>
    <row r="54" spans="1:16" s="152" customFormat="1" ht="15.75">
      <c r="A54" s="300">
        <v>43</v>
      </c>
      <c r="B54" s="58" t="e">
        <f>#REF!</f>
        <v>#REF!</v>
      </c>
      <c r="C54" s="58">
        <v>16</v>
      </c>
      <c r="D54" s="301" t="e">
        <f>#REF!</f>
        <v>#REF!</v>
      </c>
      <c r="E54" s="301" t="e">
        <f>#REF!</f>
        <v>#REF!</v>
      </c>
      <c r="F54" s="302" t="e">
        <f>#REF!</f>
        <v>#REF!</v>
      </c>
      <c r="G54" s="303" t="e">
        <f t="shared" si="1"/>
        <v>#REF!</v>
      </c>
      <c r="H54" s="304" t="e">
        <f>#REF!</f>
        <v>#REF!</v>
      </c>
      <c r="I54" s="301" t="e">
        <f>#REF!</f>
        <v>#REF!</v>
      </c>
      <c r="J54" s="302" t="e">
        <f>#REF!</f>
        <v>#REF!</v>
      </c>
      <c r="K54" s="342" t="e">
        <f t="shared" si="2"/>
        <v>#REF!</v>
      </c>
      <c r="L54" s="344" t="e">
        <f t="shared" si="11"/>
        <v>#REF!</v>
      </c>
      <c r="M54" s="305" t="e">
        <f t="shared" si="7"/>
        <v>#REF!</v>
      </c>
      <c r="N54" s="306" t="e">
        <f t="shared" si="8"/>
        <v>#REF!</v>
      </c>
      <c r="O54" s="381" t="e">
        <f t="shared" si="9"/>
        <v>#REF!</v>
      </c>
      <c r="P54" s="152">
        <v>1.5</v>
      </c>
    </row>
    <row r="55" spans="1:16" s="152" customFormat="1" ht="15.75">
      <c r="A55" s="300">
        <v>44</v>
      </c>
      <c r="B55" s="58" t="e">
        <f>#REF!</f>
        <v>#REF!</v>
      </c>
      <c r="C55" s="58">
        <v>22</v>
      </c>
      <c r="D55" s="301" t="e">
        <f>#REF!</f>
        <v>#REF!</v>
      </c>
      <c r="E55" s="301" t="e">
        <f>#REF!</f>
        <v>#REF!</v>
      </c>
      <c r="F55" s="302" t="e">
        <f>#REF!</f>
        <v>#REF!</v>
      </c>
      <c r="G55" s="303" t="e">
        <f t="shared" si="1"/>
        <v>#REF!</v>
      </c>
      <c r="H55" s="304" t="e">
        <f>#REF!</f>
        <v>#REF!</v>
      </c>
      <c r="I55" s="301" t="e">
        <f>#REF!</f>
        <v>#REF!</v>
      </c>
      <c r="J55" s="302" t="e">
        <f>#REF!</f>
        <v>#REF!</v>
      </c>
      <c r="K55" s="342" t="e">
        <f t="shared" si="2"/>
        <v>#REF!</v>
      </c>
      <c r="L55" s="344" t="e">
        <f t="shared" si="11"/>
        <v>#REF!</v>
      </c>
      <c r="M55" s="305" t="e">
        <f t="shared" si="7"/>
        <v>#REF!</v>
      </c>
      <c r="N55" s="306" t="e">
        <f t="shared" si="8"/>
        <v>#REF!</v>
      </c>
      <c r="O55" s="381" t="e">
        <f t="shared" si="9"/>
        <v>#REF!</v>
      </c>
      <c r="P55" s="152">
        <v>0.5</v>
      </c>
    </row>
    <row r="56" spans="1:15" s="152" customFormat="1" ht="15.75">
      <c r="A56" s="300">
        <v>45</v>
      </c>
      <c r="B56" s="58" t="e">
        <f>#REF!</f>
        <v>#REF!</v>
      </c>
      <c r="C56" s="58">
        <v>1.5</v>
      </c>
      <c r="D56" s="301" t="e">
        <f>#REF!</f>
        <v>#REF!</v>
      </c>
      <c r="E56" s="301" t="e">
        <f>#REF!</f>
        <v>#REF!</v>
      </c>
      <c r="F56" s="302" t="e">
        <f>#REF!</f>
        <v>#REF!</v>
      </c>
      <c r="G56" s="303" t="e">
        <f t="shared" si="1"/>
        <v>#REF!</v>
      </c>
      <c r="H56" s="304" t="e">
        <f>#REF!</f>
        <v>#REF!</v>
      </c>
      <c r="I56" s="301" t="e">
        <f>#REF!</f>
        <v>#REF!</v>
      </c>
      <c r="J56" s="302" t="e">
        <f>#REF!</f>
        <v>#REF!</v>
      </c>
      <c r="K56" s="342" t="e">
        <f t="shared" si="2"/>
        <v>#REF!</v>
      </c>
      <c r="L56" s="344" t="e">
        <f aca="true" t="shared" si="12" ref="L56:L68">G56+K56</f>
        <v>#REF!</v>
      </c>
      <c r="M56" s="305" t="e">
        <f aca="true" t="shared" si="13" ref="M56:M68">D56+H56</f>
        <v>#REF!</v>
      </c>
      <c r="N56" s="306" t="e">
        <f aca="true" t="shared" si="14" ref="N56:N68">E56+F56+I56+J56</f>
        <v>#REF!</v>
      </c>
      <c r="O56" s="381" t="e">
        <f aca="true" t="shared" si="15" ref="O56:O68">L56/720</f>
        <v>#REF!</v>
      </c>
    </row>
    <row r="57" spans="1:15" s="152" customFormat="1" ht="15.75">
      <c r="A57" s="300">
        <v>46</v>
      </c>
      <c r="B57" s="58" t="e">
        <f>#REF!</f>
        <v>#REF!</v>
      </c>
      <c r="C57" s="58">
        <v>36</v>
      </c>
      <c r="D57" s="301" t="e">
        <f>#REF!</f>
        <v>#REF!</v>
      </c>
      <c r="E57" s="301" t="e">
        <f>#REF!</f>
        <v>#REF!</v>
      </c>
      <c r="F57" s="302" t="e">
        <f>#REF!</f>
        <v>#REF!</v>
      </c>
      <c r="G57" s="303" t="e">
        <f t="shared" si="1"/>
        <v>#REF!</v>
      </c>
      <c r="H57" s="304" t="e">
        <f>#REF!</f>
        <v>#REF!</v>
      </c>
      <c r="I57" s="301" t="e">
        <f>#REF!</f>
        <v>#REF!</v>
      </c>
      <c r="J57" s="302" t="e">
        <f>#REF!</f>
        <v>#REF!</v>
      </c>
      <c r="K57" s="342" t="e">
        <f t="shared" si="2"/>
        <v>#REF!</v>
      </c>
      <c r="L57" s="344" t="e">
        <f t="shared" si="12"/>
        <v>#REF!</v>
      </c>
      <c r="M57" s="305" t="e">
        <f t="shared" si="13"/>
        <v>#REF!</v>
      </c>
      <c r="N57" s="306" t="e">
        <f t="shared" si="14"/>
        <v>#REF!</v>
      </c>
      <c r="O57" s="381" t="e">
        <f t="shared" si="15"/>
        <v>#REF!</v>
      </c>
    </row>
    <row r="58" spans="1:15" s="152" customFormat="1" ht="15.75">
      <c r="A58" s="300">
        <v>47</v>
      </c>
      <c r="B58" s="58" t="e">
        <f>#REF!</f>
        <v>#REF!</v>
      </c>
      <c r="C58" s="58">
        <v>0</v>
      </c>
      <c r="D58" s="301" t="e">
        <f>#REF!</f>
        <v>#REF!</v>
      </c>
      <c r="E58" s="301" t="e">
        <f>#REF!</f>
        <v>#REF!</v>
      </c>
      <c r="F58" s="302" t="e">
        <f>#REF!</f>
        <v>#REF!</v>
      </c>
      <c r="G58" s="303" t="e">
        <f t="shared" si="1"/>
        <v>#REF!</v>
      </c>
      <c r="H58" s="304" t="e">
        <f>#REF!</f>
        <v>#REF!</v>
      </c>
      <c r="I58" s="301" t="e">
        <f>#REF!</f>
        <v>#REF!</v>
      </c>
      <c r="J58" s="302" t="e">
        <f>#REF!</f>
        <v>#REF!</v>
      </c>
      <c r="K58" s="342" t="e">
        <f t="shared" si="2"/>
        <v>#REF!</v>
      </c>
      <c r="L58" s="344" t="e">
        <f t="shared" si="12"/>
        <v>#REF!</v>
      </c>
      <c r="M58" s="305" t="e">
        <f t="shared" si="13"/>
        <v>#REF!</v>
      </c>
      <c r="N58" s="306" t="e">
        <f t="shared" si="14"/>
        <v>#REF!</v>
      </c>
      <c r="O58" s="381" t="e">
        <f t="shared" si="15"/>
        <v>#REF!</v>
      </c>
    </row>
    <row r="59" spans="1:15" s="152" customFormat="1" ht="15.75">
      <c r="A59" s="300">
        <v>48</v>
      </c>
      <c r="B59" s="58" t="e">
        <f>#REF!</f>
        <v>#REF!</v>
      </c>
      <c r="C59" s="58">
        <v>6</v>
      </c>
      <c r="D59" s="301" t="e">
        <f>#REF!</f>
        <v>#REF!</v>
      </c>
      <c r="E59" s="301" t="e">
        <f>#REF!</f>
        <v>#REF!</v>
      </c>
      <c r="F59" s="302" t="e">
        <f>#REF!</f>
        <v>#REF!</v>
      </c>
      <c r="G59" s="303" t="e">
        <f t="shared" si="1"/>
        <v>#REF!</v>
      </c>
      <c r="H59" s="304" t="e">
        <f>#REF!</f>
        <v>#REF!</v>
      </c>
      <c r="I59" s="301" t="e">
        <f>#REF!</f>
        <v>#REF!</v>
      </c>
      <c r="J59" s="302" t="e">
        <f>#REF!</f>
        <v>#REF!</v>
      </c>
      <c r="K59" s="342" t="e">
        <f t="shared" si="2"/>
        <v>#REF!</v>
      </c>
      <c r="L59" s="344" t="e">
        <f t="shared" si="12"/>
        <v>#REF!</v>
      </c>
      <c r="M59" s="305" t="e">
        <f t="shared" si="13"/>
        <v>#REF!</v>
      </c>
      <c r="N59" s="306" t="e">
        <f t="shared" si="14"/>
        <v>#REF!</v>
      </c>
      <c r="O59" s="381" t="e">
        <f t="shared" si="15"/>
        <v>#REF!</v>
      </c>
    </row>
    <row r="60" spans="1:15" s="152" customFormat="1" ht="15.75">
      <c r="A60" s="300">
        <v>49</v>
      </c>
      <c r="B60" s="58" t="e">
        <f>#REF!</f>
        <v>#REF!</v>
      </c>
      <c r="C60" s="58">
        <v>1</v>
      </c>
      <c r="D60" s="301" t="e">
        <f>#REF!</f>
        <v>#REF!</v>
      </c>
      <c r="E60" s="301" t="e">
        <f>#REF!</f>
        <v>#REF!</v>
      </c>
      <c r="F60" s="302" t="e">
        <f>#REF!</f>
        <v>#REF!</v>
      </c>
      <c r="G60" s="303" t="e">
        <f t="shared" si="1"/>
        <v>#REF!</v>
      </c>
      <c r="H60" s="304" t="e">
        <f>#REF!</f>
        <v>#REF!</v>
      </c>
      <c r="I60" s="301" t="e">
        <f>#REF!</f>
        <v>#REF!</v>
      </c>
      <c r="J60" s="302" t="e">
        <f>#REF!</f>
        <v>#REF!</v>
      </c>
      <c r="K60" s="342" t="e">
        <f t="shared" si="2"/>
        <v>#REF!</v>
      </c>
      <c r="L60" s="344" t="e">
        <f t="shared" si="12"/>
        <v>#REF!</v>
      </c>
      <c r="M60" s="305" t="e">
        <f t="shared" si="13"/>
        <v>#REF!</v>
      </c>
      <c r="N60" s="306" t="e">
        <f t="shared" si="14"/>
        <v>#REF!</v>
      </c>
      <c r="O60" s="381" t="e">
        <f t="shared" si="15"/>
        <v>#REF!</v>
      </c>
    </row>
    <row r="61" spans="1:15" s="152" customFormat="1" ht="15.75">
      <c r="A61" s="300">
        <v>50</v>
      </c>
      <c r="B61" s="58" t="e">
        <f>#REF!</f>
        <v>#REF!</v>
      </c>
      <c r="C61" s="58">
        <v>6</v>
      </c>
      <c r="D61" s="301" t="e">
        <f>#REF!</f>
        <v>#REF!</v>
      </c>
      <c r="E61" s="301" t="e">
        <f>#REF!</f>
        <v>#REF!</v>
      </c>
      <c r="F61" s="302" t="e">
        <f>#REF!</f>
        <v>#REF!</v>
      </c>
      <c r="G61" s="303" t="e">
        <f t="shared" si="1"/>
        <v>#REF!</v>
      </c>
      <c r="H61" s="304" t="e">
        <f>#REF!</f>
        <v>#REF!</v>
      </c>
      <c r="I61" s="301" t="e">
        <f>#REF!</f>
        <v>#REF!</v>
      </c>
      <c r="J61" s="302" t="e">
        <f>#REF!</f>
        <v>#REF!</v>
      </c>
      <c r="K61" s="342" t="e">
        <f t="shared" si="2"/>
        <v>#REF!</v>
      </c>
      <c r="L61" s="344" t="e">
        <f t="shared" si="12"/>
        <v>#REF!</v>
      </c>
      <c r="M61" s="305" t="e">
        <f t="shared" si="13"/>
        <v>#REF!</v>
      </c>
      <c r="N61" s="306" t="e">
        <f t="shared" si="14"/>
        <v>#REF!</v>
      </c>
      <c r="O61" s="381" t="e">
        <f t="shared" si="15"/>
        <v>#REF!</v>
      </c>
    </row>
    <row r="62" spans="1:15" s="152" customFormat="1" ht="15.75">
      <c r="A62" s="300">
        <v>51</v>
      </c>
      <c r="B62" s="58" t="e">
        <f>#REF!</f>
        <v>#REF!</v>
      </c>
      <c r="C62" s="58">
        <v>0</v>
      </c>
      <c r="D62" s="301" t="e">
        <f>#REF!</f>
        <v>#REF!</v>
      </c>
      <c r="E62" s="301" t="e">
        <f>#REF!</f>
        <v>#REF!</v>
      </c>
      <c r="F62" s="302" t="e">
        <f>#REF!</f>
        <v>#REF!</v>
      </c>
      <c r="G62" s="303" t="e">
        <f t="shared" si="1"/>
        <v>#REF!</v>
      </c>
      <c r="H62" s="304" t="e">
        <f>#REF!</f>
        <v>#REF!</v>
      </c>
      <c r="I62" s="301" t="e">
        <f>#REF!</f>
        <v>#REF!</v>
      </c>
      <c r="J62" s="302" t="e">
        <f>#REF!</f>
        <v>#REF!</v>
      </c>
      <c r="K62" s="342" t="e">
        <f t="shared" si="2"/>
        <v>#REF!</v>
      </c>
      <c r="L62" s="344" t="e">
        <f t="shared" si="12"/>
        <v>#REF!</v>
      </c>
      <c r="M62" s="305" t="e">
        <f t="shared" si="13"/>
        <v>#REF!</v>
      </c>
      <c r="N62" s="306" t="e">
        <f t="shared" si="14"/>
        <v>#REF!</v>
      </c>
      <c r="O62" s="381" t="e">
        <f t="shared" si="15"/>
        <v>#REF!</v>
      </c>
    </row>
    <row r="63" spans="1:15" s="152" customFormat="1" ht="15.75">
      <c r="A63" s="300">
        <v>52</v>
      </c>
      <c r="B63" s="58" t="e">
        <f>#REF!</f>
        <v>#REF!</v>
      </c>
      <c r="C63" s="58"/>
      <c r="D63" s="301" t="e">
        <f>#REF!</f>
        <v>#REF!</v>
      </c>
      <c r="E63" s="301" t="e">
        <f>#REF!</f>
        <v>#REF!</v>
      </c>
      <c r="F63" s="302" t="e">
        <f>#REF!</f>
        <v>#REF!</v>
      </c>
      <c r="G63" s="303" t="e">
        <f t="shared" si="1"/>
        <v>#REF!</v>
      </c>
      <c r="H63" s="304" t="e">
        <f>#REF!</f>
        <v>#REF!</v>
      </c>
      <c r="I63" s="301" t="e">
        <f>#REF!</f>
        <v>#REF!</v>
      </c>
      <c r="J63" s="302" t="e">
        <f>#REF!</f>
        <v>#REF!</v>
      </c>
      <c r="K63" s="342" t="e">
        <f t="shared" si="2"/>
        <v>#REF!</v>
      </c>
      <c r="L63" s="344" t="e">
        <f>G63+K63</f>
        <v>#REF!</v>
      </c>
      <c r="M63" s="305" t="e">
        <f t="shared" si="13"/>
        <v>#REF!</v>
      </c>
      <c r="N63" s="306" t="e">
        <f t="shared" si="14"/>
        <v>#REF!</v>
      </c>
      <c r="O63" s="381" t="e">
        <f t="shared" si="15"/>
        <v>#REF!</v>
      </c>
    </row>
    <row r="64" spans="1:16" s="152" customFormat="1" ht="15.75">
      <c r="A64" s="300">
        <v>53</v>
      </c>
      <c r="B64" s="58" t="e">
        <f>#REF!</f>
        <v>#REF!</v>
      </c>
      <c r="C64" s="58"/>
      <c r="D64" s="301" t="e">
        <f>#REF!</f>
        <v>#REF!</v>
      </c>
      <c r="E64" s="301" t="e">
        <f>#REF!</f>
        <v>#REF!</v>
      </c>
      <c r="F64" s="302" t="e">
        <f>#REF!</f>
        <v>#REF!</v>
      </c>
      <c r="G64" s="303" t="e">
        <f t="shared" si="1"/>
        <v>#REF!</v>
      </c>
      <c r="H64" s="304" t="e">
        <f>#REF!</f>
        <v>#REF!</v>
      </c>
      <c r="I64" s="301" t="e">
        <f>#REF!</f>
        <v>#REF!</v>
      </c>
      <c r="J64" s="302" t="e">
        <f>#REF!</f>
        <v>#REF!</v>
      </c>
      <c r="K64" s="342" t="e">
        <f t="shared" si="2"/>
        <v>#REF!</v>
      </c>
      <c r="L64" s="344" t="e">
        <f t="shared" si="12"/>
        <v>#REF!</v>
      </c>
      <c r="M64" s="305" t="e">
        <f t="shared" si="13"/>
        <v>#REF!</v>
      </c>
      <c r="N64" s="306" t="e">
        <f t="shared" si="14"/>
        <v>#REF!</v>
      </c>
      <c r="O64" s="381" t="e">
        <f t="shared" si="15"/>
        <v>#REF!</v>
      </c>
      <c r="P64" s="152">
        <v>0.5</v>
      </c>
    </row>
    <row r="65" spans="1:16" s="152" customFormat="1" ht="1.5" customHeight="1" thickBot="1">
      <c r="A65" s="300">
        <v>54</v>
      </c>
      <c r="B65" s="58" t="e">
        <f>#REF!</f>
        <v>#REF!</v>
      </c>
      <c r="C65" s="58"/>
      <c r="D65" s="301" t="e">
        <f>#REF!</f>
        <v>#REF!</v>
      </c>
      <c r="E65" s="301" t="e">
        <f>#REF!</f>
        <v>#REF!</v>
      </c>
      <c r="F65" s="302" t="e">
        <f>#REF!</f>
        <v>#REF!</v>
      </c>
      <c r="G65" s="303" t="e">
        <f t="shared" si="1"/>
        <v>#REF!</v>
      </c>
      <c r="H65" s="304" t="e">
        <f>#REF!</f>
        <v>#REF!</v>
      </c>
      <c r="I65" s="301" t="e">
        <f>#REF!</f>
        <v>#REF!</v>
      </c>
      <c r="J65" s="302" t="e">
        <f>#REF!</f>
        <v>#REF!</v>
      </c>
      <c r="K65" s="342" t="e">
        <f t="shared" si="2"/>
        <v>#REF!</v>
      </c>
      <c r="L65" s="344" t="e">
        <f t="shared" si="12"/>
        <v>#REF!</v>
      </c>
      <c r="M65" s="305" t="e">
        <f t="shared" si="13"/>
        <v>#REF!</v>
      </c>
      <c r="N65" s="306" t="e">
        <f t="shared" si="14"/>
        <v>#REF!</v>
      </c>
      <c r="O65" s="381" t="e">
        <f t="shared" si="15"/>
        <v>#REF!</v>
      </c>
      <c r="P65" s="152">
        <v>1</v>
      </c>
    </row>
    <row r="66" spans="1:15" s="152" customFormat="1" ht="16.5" hidden="1" thickBot="1">
      <c r="A66" s="300">
        <v>55</v>
      </c>
      <c r="B66" s="58" t="e">
        <f>#REF!</f>
        <v>#REF!</v>
      </c>
      <c r="C66" s="58"/>
      <c r="D66" s="301" t="e">
        <f>#REF!</f>
        <v>#REF!</v>
      </c>
      <c r="E66" s="301" t="e">
        <f>#REF!</f>
        <v>#REF!</v>
      </c>
      <c r="F66" s="302" t="e">
        <f>#REF!</f>
        <v>#REF!</v>
      </c>
      <c r="G66" s="303" t="e">
        <f t="shared" si="1"/>
        <v>#REF!</v>
      </c>
      <c r="H66" s="304" t="e">
        <f>#REF!</f>
        <v>#REF!</v>
      </c>
      <c r="I66" s="301" t="e">
        <f>#REF!</f>
        <v>#REF!</v>
      </c>
      <c r="J66" s="302" t="e">
        <f>#REF!</f>
        <v>#REF!</v>
      </c>
      <c r="K66" s="342" t="e">
        <f t="shared" si="2"/>
        <v>#REF!</v>
      </c>
      <c r="L66" s="344" t="e">
        <f t="shared" si="12"/>
        <v>#REF!</v>
      </c>
      <c r="M66" s="305" t="e">
        <f t="shared" si="13"/>
        <v>#REF!</v>
      </c>
      <c r="N66" s="306" t="e">
        <f t="shared" si="14"/>
        <v>#REF!</v>
      </c>
      <c r="O66" s="381" t="e">
        <f t="shared" si="15"/>
        <v>#REF!</v>
      </c>
    </row>
    <row r="67" spans="1:15" s="152" customFormat="1" ht="16.5" hidden="1" thickBot="1">
      <c r="A67" s="300">
        <v>56</v>
      </c>
      <c r="B67" s="58" t="e">
        <f>#REF!</f>
        <v>#REF!</v>
      </c>
      <c r="C67" s="58"/>
      <c r="D67" s="301" t="e">
        <f>#REF!</f>
        <v>#REF!</v>
      </c>
      <c r="E67" s="301" t="e">
        <f>#REF!</f>
        <v>#REF!</v>
      </c>
      <c r="F67" s="302" t="e">
        <f>#REF!</f>
        <v>#REF!</v>
      </c>
      <c r="G67" s="303" t="e">
        <f t="shared" si="1"/>
        <v>#REF!</v>
      </c>
      <c r="H67" s="304" t="e">
        <f>#REF!</f>
        <v>#REF!</v>
      </c>
      <c r="I67" s="301" t="e">
        <f>#REF!</f>
        <v>#REF!</v>
      </c>
      <c r="J67" s="302" t="e">
        <f>#REF!</f>
        <v>#REF!</v>
      </c>
      <c r="K67" s="342" t="e">
        <f t="shared" si="2"/>
        <v>#REF!</v>
      </c>
      <c r="L67" s="344" t="e">
        <f t="shared" si="12"/>
        <v>#REF!</v>
      </c>
      <c r="M67" s="305" t="e">
        <f t="shared" si="13"/>
        <v>#REF!</v>
      </c>
      <c r="N67" s="306" t="e">
        <f t="shared" si="14"/>
        <v>#REF!</v>
      </c>
      <c r="O67" s="381" t="e">
        <f t="shared" si="15"/>
        <v>#REF!</v>
      </c>
    </row>
    <row r="68" spans="1:15" s="152" customFormat="1" ht="16.5" hidden="1" thickBot="1">
      <c r="A68" s="300">
        <v>57</v>
      </c>
      <c r="B68" s="58" t="e">
        <f>#REF!</f>
        <v>#REF!</v>
      </c>
      <c r="C68" s="58"/>
      <c r="D68" s="301" t="e">
        <f>#REF!</f>
        <v>#REF!</v>
      </c>
      <c r="E68" s="301" t="e">
        <f>#REF!</f>
        <v>#REF!</v>
      </c>
      <c r="F68" s="302" t="e">
        <f>#REF!</f>
        <v>#REF!</v>
      </c>
      <c r="G68" s="303" t="e">
        <f t="shared" si="1"/>
        <v>#REF!</v>
      </c>
      <c r="H68" s="304" t="e">
        <f>#REF!</f>
        <v>#REF!</v>
      </c>
      <c r="I68" s="301" t="e">
        <f>#REF!</f>
        <v>#REF!</v>
      </c>
      <c r="J68" s="302" t="e">
        <f>#REF!</f>
        <v>#REF!</v>
      </c>
      <c r="K68" s="342" t="e">
        <f t="shared" si="2"/>
        <v>#REF!</v>
      </c>
      <c r="L68" s="344" t="e">
        <f t="shared" si="12"/>
        <v>#REF!</v>
      </c>
      <c r="M68" s="305" t="e">
        <f t="shared" si="13"/>
        <v>#REF!</v>
      </c>
      <c r="N68" s="306" t="e">
        <f t="shared" si="14"/>
        <v>#REF!</v>
      </c>
      <c r="O68" s="381" t="e">
        <f t="shared" si="15"/>
        <v>#REF!</v>
      </c>
    </row>
    <row r="69" spans="1:15" s="152" customFormat="1" ht="16.5" thickBot="1">
      <c r="A69" s="154"/>
      <c r="B69" s="147" t="s">
        <v>101</v>
      </c>
      <c r="C69" s="147"/>
      <c r="D69" s="148" t="e">
        <f>SUM(D12:D68)</f>
        <v>#REF!</v>
      </c>
      <c r="E69" s="148" t="e">
        <f>SUM(E12:E68)</f>
        <v>#REF!</v>
      </c>
      <c r="F69" s="297" t="e">
        <f aca="true" t="shared" si="16" ref="F69:N69">SUM(F12:F68)</f>
        <v>#REF!</v>
      </c>
      <c r="G69" s="299" t="e">
        <f t="shared" si="16"/>
        <v>#REF!</v>
      </c>
      <c r="H69" s="298" t="e">
        <f t="shared" si="16"/>
        <v>#REF!</v>
      </c>
      <c r="I69" s="148" t="e">
        <f t="shared" si="16"/>
        <v>#REF!</v>
      </c>
      <c r="J69" s="297" t="e">
        <f t="shared" si="16"/>
        <v>#REF!</v>
      </c>
      <c r="K69" s="343" t="e">
        <f t="shared" si="16"/>
        <v>#REF!</v>
      </c>
      <c r="L69" s="299" t="e">
        <f>SUM(L12:L68)</f>
        <v>#REF!</v>
      </c>
      <c r="M69" s="298" t="e">
        <f t="shared" si="16"/>
        <v>#REF!</v>
      </c>
      <c r="N69" s="148" t="e">
        <f t="shared" si="16"/>
        <v>#REF!</v>
      </c>
      <c r="O69" s="382"/>
    </row>
    <row r="70" spans="1:15" s="152" customFormat="1" ht="13.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378"/>
    </row>
    <row r="71" spans="1:15" s="152" customFormat="1" ht="13.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378"/>
    </row>
    <row r="72" spans="4:15" s="385" customFormat="1" ht="13.5" customHeight="1">
      <c r="D72" s="386" t="s">
        <v>402</v>
      </c>
      <c r="E72" s="386"/>
      <c r="F72" s="386"/>
      <c r="G72" s="386"/>
      <c r="H72" s="386"/>
      <c r="I72" s="386"/>
      <c r="J72" s="386"/>
      <c r="K72" s="386" t="s">
        <v>79</v>
      </c>
      <c r="L72" s="386"/>
      <c r="M72" s="386"/>
      <c r="N72" s="386"/>
      <c r="O72" s="384"/>
    </row>
    <row r="73" spans="4:15" s="385" customFormat="1" ht="13.5" customHeight="1"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384"/>
    </row>
    <row r="74" spans="4:15" s="385" customFormat="1" ht="13.5" customHeight="1">
      <c r="D74" s="386" t="s">
        <v>403</v>
      </c>
      <c r="E74" s="386"/>
      <c r="F74" s="386"/>
      <c r="G74" s="386"/>
      <c r="H74" s="386"/>
      <c r="I74" s="386"/>
      <c r="J74" s="386"/>
      <c r="K74" s="386" t="s">
        <v>245</v>
      </c>
      <c r="L74" s="386"/>
      <c r="M74" s="386"/>
      <c r="N74" s="386"/>
      <c r="O74" s="384"/>
    </row>
  </sheetData>
  <sheetProtection/>
  <autoFilter ref="A11:P69"/>
  <mergeCells count="24">
    <mergeCell ref="O8:O10"/>
    <mergeCell ref="H9:H10"/>
    <mergeCell ref="H8:J8"/>
    <mergeCell ref="G8:G10"/>
    <mergeCell ref="L9:L10"/>
    <mergeCell ref="A8:A10"/>
    <mergeCell ref="L8:N8"/>
    <mergeCell ref="I9:J9"/>
    <mergeCell ref="M9:N9"/>
    <mergeCell ref="D9:D10"/>
    <mergeCell ref="A6:N6"/>
    <mergeCell ref="E9:F9"/>
    <mergeCell ref="A7:N7"/>
    <mergeCell ref="D8:F8"/>
    <mergeCell ref="K8:K10"/>
    <mergeCell ref="B8:B10"/>
    <mergeCell ref="C8:C10"/>
    <mergeCell ref="J1:O1"/>
    <mergeCell ref="A2:E2"/>
    <mergeCell ref="J2:O2"/>
    <mergeCell ref="A3:E3"/>
    <mergeCell ref="J3:O3"/>
    <mergeCell ref="A4:E4"/>
    <mergeCell ref="J4:O4"/>
  </mergeCells>
  <conditionalFormatting sqref="O12:O68">
    <cfRule type="cellIs" priority="1" dxfId="9" operator="between" stopIfTrue="1">
      <formula>0.6</formula>
      <formula>1.2</formula>
    </cfRule>
    <cfRule type="cellIs" priority="2" dxfId="8" operator="greaterThanOrEqual" stopIfTrue="1">
      <formula>1.2</formula>
    </cfRule>
  </conditionalFormatting>
  <printOptions horizontalCentered="1"/>
  <pageMargins left="0.5905511811023623" right="0.3937007874015748" top="0.3937007874015748" bottom="0.3937007874015748" header="0" footer="0.15748031496062992"/>
  <pageSetup horizontalDpi="600" verticalDpi="600" orientation="portrait" paperSize="9" scale="85" r:id="rId1"/>
  <headerFooter>
    <oddFooter>&amp;C&amp;8Страница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6375"/>
  <sheetViews>
    <sheetView zoomScalePageLayoutView="0" workbookViewId="0" topLeftCell="A1">
      <selection activeCell="A1" sqref="A1:AL1"/>
    </sheetView>
  </sheetViews>
  <sheetFormatPr defaultColWidth="8.796875" defaultRowHeight="15"/>
  <cols>
    <col min="1" max="1" width="3.09765625" style="27" customWidth="1"/>
    <col min="2" max="2" width="16" style="27" customWidth="1"/>
    <col min="3" max="3" width="3" style="27" customWidth="1"/>
    <col min="4" max="4" width="1.8984375" style="27" customWidth="1"/>
    <col min="5" max="6" width="2.8984375" style="27" customWidth="1"/>
    <col min="7" max="7" width="2" style="27" customWidth="1"/>
    <col min="8" max="8" width="2.59765625" style="27" customWidth="1"/>
    <col min="9" max="28" width="2" style="27" customWidth="1"/>
    <col min="29" max="29" width="3.796875" style="27" customWidth="1"/>
    <col min="30" max="38" width="2.296875" style="27" customWidth="1"/>
    <col min="39" max="16384" width="8.8984375" style="27" customWidth="1"/>
  </cols>
  <sheetData>
    <row r="1" spans="1:38" ht="15" customHeight="1">
      <c r="A1" s="511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</row>
    <row r="2" spans="1:38" ht="15" customHeight="1">
      <c r="A2" s="513" t="s">
        <v>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</row>
    <row r="3" spans="1:38" ht="15" customHeight="1">
      <c r="A3" s="512" t="s">
        <v>64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</row>
    <row r="4" spans="1:38" ht="12" customHeight="1">
      <c r="A4" s="506" t="s">
        <v>2</v>
      </c>
      <c r="B4" s="506" t="s">
        <v>3</v>
      </c>
      <c r="C4" s="509" t="s">
        <v>4</v>
      </c>
      <c r="D4" s="509" t="s">
        <v>5</v>
      </c>
      <c r="E4" s="508" t="s">
        <v>6</v>
      </c>
      <c r="F4" s="508"/>
      <c r="G4" s="507" t="s">
        <v>7</v>
      </c>
      <c r="H4" s="507"/>
      <c r="I4" s="507" t="s">
        <v>8</v>
      </c>
      <c r="J4" s="507"/>
      <c r="K4" s="507"/>
      <c r="L4" s="508" t="s">
        <v>9</v>
      </c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496"/>
      <c r="AE4" s="496"/>
      <c r="AF4" s="496"/>
      <c r="AG4" s="496"/>
      <c r="AH4" s="496"/>
      <c r="AI4" s="496"/>
      <c r="AJ4" s="496"/>
      <c r="AK4" s="496"/>
      <c r="AL4" s="496"/>
    </row>
    <row r="5" spans="1:39" ht="33.75" customHeight="1">
      <c r="A5" s="506"/>
      <c r="B5" s="506"/>
      <c r="C5" s="509"/>
      <c r="D5" s="509"/>
      <c r="E5" s="508"/>
      <c r="F5" s="508"/>
      <c r="G5" s="507"/>
      <c r="H5" s="507"/>
      <c r="I5" s="507"/>
      <c r="J5" s="507"/>
      <c r="K5" s="507"/>
      <c r="L5" s="501" t="s">
        <v>10</v>
      </c>
      <c r="M5" s="502"/>
      <c r="N5" s="505" t="s">
        <v>11</v>
      </c>
      <c r="O5" s="502"/>
      <c r="P5" s="505" t="s">
        <v>12</v>
      </c>
      <c r="Q5" s="502"/>
      <c r="R5" s="498" t="s">
        <v>13</v>
      </c>
      <c r="S5" s="505" t="s">
        <v>14</v>
      </c>
      <c r="T5" s="502"/>
      <c r="U5" s="498" t="s">
        <v>15</v>
      </c>
      <c r="V5" s="498" t="s">
        <v>16</v>
      </c>
      <c r="W5" s="503" t="s">
        <v>17</v>
      </c>
      <c r="X5" s="504"/>
      <c r="Y5" s="504"/>
      <c r="Z5" s="504"/>
      <c r="AA5" s="498" t="s">
        <v>18</v>
      </c>
      <c r="AB5" s="498" t="s">
        <v>19</v>
      </c>
      <c r="AC5" s="498" t="s">
        <v>20</v>
      </c>
      <c r="AD5" s="497" t="s">
        <v>21</v>
      </c>
      <c r="AE5" s="497" t="s">
        <v>22</v>
      </c>
      <c r="AF5" s="497" t="s">
        <v>23</v>
      </c>
      <c r="AG5" s="497" t="s">
        <v>53</v>
      </c>
      <c r="AH5" s="497" t="s">
        <v>24</v>
      </c>
      <c r="AI5" s="497"/>
      <c r="AJ5" s="497"/>
      <c r="AK5" s="497"/>
      <c r="AL5" s="497" t="s">
        <v>25</v>
      </c>
      <c r="AM5" s="28"/>
    </row>
    <row r="6" spans="1:39" ht="15" customHeight="1">
      <c r="A6" s="506"/>
      <c r="B6" s="506"/>
      <c r="C6" s="509"/>
      <c r="D6" s="509"/>
      <c r="E6" s="498" t="s">
        <v>26</v>
      </c>
      <c r="F6" s="498" t="s">
        <v>27</v>
      </c>
      <c r="G6" s="498" t="s">
        <v>26</v>
      </c>
      <c r="H6" s="498" t="s">
        <v>27</v>
      </c>
      <c r="I6" s="498" t="s">
        <v>26</v>
      </c>
      <c r="J6" s="498" t="s">
        <v>28</v>
      </c>
      <c r="K6" s="498" t="s">
        <v>29</v>
      </c>
      <c r="L6" s="498" t="s">
        <v>26</v>
      </c>
      <c r="M6" s="498" t="s">
        <v>30</v>
      </c>
      <c r="N6" s="498" t="s">
        <v>31</v>
      </c>
      <c r="O6" s="498" t="s">
        <v>32</v>
      </c>
      <c r="P6" s="498" t="s">
        <v>33</v>
      </c>
      <c r="Q6" s="498" t="s">
        <v>34</v>
      </c>
      <c r="R6" s="500"/>
      <c r="S6" s="498" t="s">
        <v>35</v>
      </c>
      <c r="T6" s="498" t="s">
        <v>36</v>
      </c>
      <c r="U6" s="500"/>
      <c r="V6" s="500"/>
      <c r="W6" s="498" t="s">
        <v>37</v>
      </c>
      <c r="X6" s="498" t="s">
        <v>38</v>
      </c>
      <c r="Y6" s="498" t="s">
        <v>39</v>
      </c>
      <c r="Z6" s="498" t="s">
        <v>40</v>
      </c>
      <c r="AA6" s="500"/>
      <c r="AB6" s="500"/>
      <c r="AC6" s="500"/>
      <c r="AD6" s="497"/>
      <c r="AE6" s="497"/>
      <c r="AF6" s="497"/>
      <c r="AG6" s="497"/>
      <c r="AH6" s="497"/>
      <c r="AI6" s="497"/>
      <c r="AJ6" s="497"/>
      <c r="AK6" s="497"/>
      <c r="AL6" s="497"/>
      <c r="AM6" s="28"/>
    </row>
    <row r="7" spans="1:39" s="30" customFormat="1" ht="34.5" customHeight="1">
      <c r="A7" s="506"/>
      <c r="B7" s="506"/>
      <c r="C7" s="509"/>
      <c r="D7" s="50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7"/>
      <c r="AE7" s="497"/>
      <c r="AF7" s="497"/>
      <c r="AG7" s="497"/>
      <c r="AH7" s="497"/>
      <c r="AI7" s="497"/>
      <c r="AJ7" s="497"/>
      <c r="AK7" s="497"/>
      <c r="AL7" s="497"/>
      <c r="AM7" s="29"/>
    </row>
    <row r="8" spans="1:38" ht="11.25">
      <c r="A8" s="31">
        <v>1</v>
      </c>
      <c r="B8" s="32" t="s">
        <v>42</v>
      </c>
      <c r="C8" s="21">
        <v>15</v>
      </c>
      <c r="D8" s="33" t="s">
        <v>41</v>
      </c>
      <c r="E8" s="34">
        <v>16</v>
      </c>
      <c r="F8" s="34">
        <v>16</v>
      </c>
      <c r="G8" s="34"/>
      <c r="H8" s="34"/>
      <c r="I8" s="34"/>
      <c r="J8" s="34"/>
      <c r="K8" s="34"/>
      <c r="L8" s="34"/>
      <c r="M8" s="34">
        <f>L8</f>
        <v>0</v>
      </c>
      <c r="N8" s="21">
        <f aca="true" t="shared" si="0" ref="N8:N13">IF(V8&gt;0,2,0)</f>
        <v>2</v>
      </c>
      <c r="O8" s="21"/>
      <c r="P8" s="8">
        <f aca="true" t="shared" si="1" ref="P8:P13">C8*0.4</f>
        <v>6</v>
      </c>
      <c r="Q8" s="8"/>
      <c r="R8" s="8"/>
      <c r="S8" s="8"/>
      <c r="T8" s="8"/>
      <c r="U8" s="8"/>
      <c r="V8" s="8">
        <f>C8*0.5</f>
        <v>7.5</v>
      </c>
      <c r="W8" s="8"/>
      <c r="X8" s="8"/>
      <c r="Y8" s="8"/>
      <c r="Z8" s="8"/>
      <c r="AA8" s="8"/>
      <c r="AB8" s="8"/>
      <c r="AC8" s="35">
        <f>(F8+H8+J8+M8+N8+O8+P8+Q8+R8+S8+T8+U8+V8+AB8)</f>
        <v>31.5</v>
      </c>
      <c r="AD8" s="36">
        <f>AC8</f>
        <v>31.5</v>
      </c>
      <c r="AE8" s="36"/>
      <c r="AF8" s="8"/>
      <c r="AG8" s="8"/>
      <c r="AH8" s="8"/>
      <c r="AI8" s="8"/>
      <c r="AJ8" s="8"/>
      <c r="AK8" s="8"/>
      <c r="AL8" s="8"/>
    </row>
    <row r="9" spans="1:38" ht="11.25">
      <c r="A9" s="31">
        <f>SUM(A8+1)</f>
        <v>2</v>
      </c>
      <c r="B9" s="32" t="s">
        <v>57</v>
      </c>
      <c r="C9" s="21">
        <f aca="true" t="shared" si="2" ref="C9:D13">C8</f>
        <v>15</v>
      </c>
      <c r="D9" s="21" t="str">
        <f t="shared" si="2"/>
        <v>V</v>
      </c>
      <c r="E9" s="34">
        <v>12</v>
      </c>
      <c r="F9" s="34">
        <v>12</v>
      </c>
      <c r="G9" s="34">
        <v>4</v>
      </c>
      <c r="H9" s="34">
        <v>4</v>
      </c>
      <c r="I9" s="37"/>
      <c r="J9" s="34"/>
      <c r="K9" s="34"/>
      <c r="L9" s="34"/>
      <c r="M9" s="34"/>
      <c r="N9" s="21">
        <f t="shared" si="0"/>
        <v>0</v>
      </c>
      <c r="O9" s="34"/>
      <c r="P9" s="8">
        <f t="shared" si="1"/>
        <v>6</v>
      </c>
      <c r="Q9" s="21"/>
      <c r="R9" s="38"/>
      <c r="S9" s="21"/>
      <c r="T9" s="38"/>
      <c r="U9" s="21">
        <f>C9*0.3</f>
        <v>4.5</v>
      </c>
      <c r="V9" s="21"/>
      <c r="W9" s="21"/>
      <c r="X9" s="21"/>
      <c r="Y9" s="21"/>
      <c r="Z9" s="21"/>
      <c r="AA9" s="21"/>
      <c r="AB9" s="21"/>
      <c r="AC9" s="35">
        <f>(F9+G9+J9+M9+N9+O9+P9+Q9+R9+S9+T9+U9+V9+AB9)</f>
        <v>26.5</v>
      </c>
      <c r="AD9" s="21"/>
      <c r="AE9" s="21"/>
      <c r="AF9" s="39"/>
      <c r="AG9" s="39">
        <f>AC9</f>
        <v>26.5</v>
      </c>
      <c r="AH9" s="39"/>
      <c r="AI9" s="21"/>
      <c r="AJ9" s="21"/>
      <c r="AK9" s="39"/>
      <c r="AL9" s="21"/>
    </row>
    <row r="10" spans="1:38" ht="11.25">
      <c r="A10" s="31">
        <f>SUM(A9+1)</f>
        <v>3</v>
      </c>
      <c r="B10" s="32" t="s">
        <v>43</v>
      </c>
      <c r="C10" s="21">
        <f t="shared" si="2"/>
        <v>15</v>
      </c>
      <c r="D10" s="21" t="str">
        <f t="shared" si="2"/>
        <v>V</v>
      </c>
      <c r="E10" s="34">
        <v>20</v>
      </c>
      <c r="F10" s="34">
        <v>20</v>
      </c>
      <c r="G10" s="34"/>
      <c r="H10" s="34"/>
      <c r="I10" s="37"/>
      <c r="J10" s="34"/>
      <c r="K10" s="34"/>
      <c r="L10" s="34"/>
      <c r="M10" s="34"/>
      <c r="N10" s="21">
        <f t="shared" si="0"/>
        <v>0</v>
      </c>
      <c r="O10" s="34"/>
      <c r="P10" s="8">
        <f t="shared" si="1"/>
        <v>6</v>
      </c>
      <c r="Q10" s="8"/>
      <c r="R10" s="8"/>
      <c r="S10" s="8"/>
      <c r="T10" s="8"/>
      <c r="U10" s="8">
        <f>C10*0.3</f>
        <v>4.5</v>
      </c>
      <c r="V10" s="8"/>
      <c r="W10" s="8"/>
      <c r="X10" s="8"/>
      <c r="Y10" s="8"/>
      <c r="Z10" s="8"/>
      <c r="AA10" s="8"/>
      <c r="AB10" s="8"/>
      <c r="AC10" s="35">
        <f>(F10+G10+J10+M10+N10+O10+P10+Q10+R10+S10+T10+U10+V10+AB10)</f>
        <v>30.5</v>
      </c>
      <c r="AD10" s="36"/>
      <c r="AE10" s="36">
        <f>AC10</f>
        <v>30.5</v>
      </c>
      <c r="AF10" s="8"/>
      <c r="AG10" s="8"/>
      <c r="AH10" s="8"/>
      <c r="AI10" s="8"/>
      <c r="AJ10" s="36"/>
      <c r="AK10" s="36"/>
      <c r="AL10" s="8"/>
    </row>
    <row r="11" spans="1:38" ht="11.25">
      <c r="A11" s="31">
        <f>SUM(A10+1)</f>
        <v>4</v>
      </c>
      <c r="B11" s="32" t="s">
        <v>58</v>
      </c>
      <c r="C11" s="21">
        <f t="shared" si="2"/>
        <v>15</v>
      </c>
      <c r="D11" s="21" t="str">
        <f t="shared" si="2"/>
        <v>V</v>
      </c>
      <c r="E11" s="34">
        <v>16</v>
      </c>
      <c r="F11" s="34">
        <v>16</v>
      </c>
      <c r="G11" s="34">
        <v>8</v>
      </c>
      <c r="H11" s="34">
        <v>8</v>
      </c>
      <c r="I11" s="37"/>
      <c r="J11" s="34"/>
      <c r="K11" s="34"/>
      <c r="L11" s="34"/>
      <c r="M11" s="34"/>
      <c r="N11" s="21">
        <f t="shared" si="0"/>
        <v>2</v>
      </c>
      <c r="O11" s="34"/>
      <c r="P11" s="8">
        <f t="shared" si="1"/>
        <v>6</v>
      </c>
      <c r="Q11" s="8"/>
      <c r="R11" s="8"/>
      <c r="S11" s="8"/>
      <c r="T11" s="8"/>
      <c r="U11" s="8"/>
      <c r="V11" s="8">
        <f>C11*0.5</f>
        <v>7.5</v>
      </c>
      <c r="W11" s="8"/>
      <c r="X11" s="8"/>
      <c r="Y11" s="8"/>
      <c r="Z11" s="8"/>
      <c r="AA11" s="8"/>
      <c r="AB11" s="8"/>
      <c r="AC11" s="35">
        <f>(F11+G11+J11+M11+N11+O11+P11+Q11+R11+S11+T11+U11+V11+AB11)</f>
        <v>39.5</v>
      </c>
      <c r="AD11" s="8"/>
      <c r="AE11" s="8"/>
      <c r="AF11" s="36"/>
      <c r="AG11" s="36">
        <f>AC11</f>
        <v>39.5</v>
      </c>
      <c r="AH11" s="36"/>
      <c r="AI11" s="8"/>
      <c r="AJ11" s="8"/>
      <c r="AK11" s="8"/>
      <c r="AL11" s="8"/>
    </row>
    <row r="12" spans="1:38" ht="11.25">
      <c r="A12" s="31">
        <f>SUM(A11+1)</f>
        <v>5</v>
      </c>
      <c r="B12" s="40" t="s">
        <v>59</v>
      </c>
      <c r="C12" s="21">
        <f t="shared" si="2"/>
        <v>15</v>
      </c>
      <c r="D12" s="21" t="str">
        <f t="shared" si="2"/>
        <v>V</v>
      </c>
      <c r="E12" s="34">
        <v>14</v>
      </c>
      <c r="F12" s="34">
        <v>14</v>
      </c>
      <c r="G12" s="34">
        <v>8</v>
      </c>
      <c r="H12" s="34">
        <v>8</v>
      </c>
      <c r="I12" s="37"/>
      <c r="J12" s="34"/>
      <c r="K12" s="34"/>
      <c r="L12" s="34"/>
      <c r="M12" s="34"/>
      <c r="N12" s="21">
        <f t="shared" si="0"/>
        <v>0</v>
      </c>
      <c r="O12" s="34"/>
      <c r="P12" s="8">
        <f t="shared" si="1"/>
        <v>6</v>
      </c>
      <c r="Q12" s="8"/>
      <c r="R12" s="8"/>
      <c r="S12" s="8"/>
      <c r="T12" s="8"/>
      <c r="U12" s="21">
        <f>C12*0.3</f>
        <v>4.5</v>
      </c>
      <c r="V12" s="8"/>
      <c r="W12" s="8"/>
      <c r="X12" s="8"/>
      <c r="Y12" s="8"/>
      <c r="Z12" s="8"/>
      <c r="AA12" s="8"/>
      <c r="AB12" s="8"/>
      <c r="AC12" s="35">
        <f>(F12+G12+J12+M12+N12+O12+P12+Q12+R12+S12+T12+U12+V12+AB12)</f>
        <v>32.5</v>
      </c>
      <c r="AD12" s="8"/>
      <c r="AE12" s="8"/>
      <c r="AF12" s="8"/>
      <c r="AG12" s="36">
        <f>AC12</f>
        <v>32.5</v>
      </c>
      <c r="AH12" s="36"/>
      <c r="AI12" s="8"/>
      <c r="AJ12" s="8"/>
      <c r="AK12" s="8"/>
      <c r="AL12" s="8"/>
    </row>
    <row r="13" spans="1:38" ht="11.25">
      <c r="A13" s="31">
        <f>SUM(A12+1)</f>
        <v>6</v>
      </c>
      <c r="B13" s="40" t="s">
        <v>49</v>
      </c>
      <c r="C13" s="21">
        <f t="shared" si="2"/>
        <v>15</v>
      </c>
      <c r="D13" s="21" t="str">
        <f t="shared" si="2"/>
        <v>V</v>
      </c>
      <c r="E13" s="34">
        <v>4</v>
      </c>
      <c r="F13" s="34">
        <v>4</v>
      </c>
      <c r="G13" s="34"/>
      <c r="H13" s="34"/>
      <c r="I13" s="34">
        <v>12</v>
      </c>
      <c r="J13" s="34">
        <f>I13</f>
        <v>12</v>
      </c>
      <c r="K13" s="37"/>
      <c r="L13" s="34"/>
      <c r="M13" s="34"/>
      <c r="N13" s="21">
        <f t="shared" si="0"/>
        <v>0</v>
      </c>
      <c r="O13" s="34"/>
      <c r="P13" s="8">
        <f t="shared" si="1"/>
        <v>6</v>
      </c>
      <c r="Q13" s="8"/>
      <c r="R13" s="8"/>
      <c r="S13" s="8"/>
      <c r="T13" s="8"/>
      <c r="U13" s="8">
        <f>C13*0.3</f>
        <v>4.5</v>
      </c>
      <c r="V13" s="8"/>
      <c r="W13" s="8"/>
      <c r="X13" s="8"/>
      <c r="Y13" s="8"/>
      <c r="Z13" s="8"/>
      <c r="AA13" s="8"/>
      <c r="AB13" s="8"/>
      <c r="AC13" s="35">
        <f>(F13+H13+I13+M13+N13+O13+P13+Q13+R13+S13+T13+U13+V13+AB13)</f>
        <v>26.5</v>
      </c>
      <c r="AD13" s="8"/>
      <c r="AE13" s="8"/>
      <c r="AF13" s="36"/>
      <c r="AG13" s="8"/>
      <c r="AH13" s="36">
        <f>AC13</f>
        <v>26.5</v>
      </c>
      <c r="AI13" s="36"/>
      <c r="AJ13" s="8"/>
      <c r="AK13" s="8"/>
      <c r="AL13" s="8"/>
    </row>
    <row r="14" spans="1:38" ht="12.75">
      <c r="A14" s="41"/>
      <c r="B14" s="42" t="s">
        <v>45</v>
      </c>
      <c r="C14" s="21"/>
      <c r="D14" s="21"/>
      <c r="E14" s="43"/>
      <c r="F14" s="43"/>
      <c r="G14" s="43"/>
      <c r="H14" s="43"/>
      <c r="I14" s="43"/>
      <c r="J14" s="510"/>
      <c r="K14" s="510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35">
        <f aca="true" t="shared" si="3" ref="AC14:AL14">SUM(AC8:AC13)</f>
        <v>187</v>
      </c>
      <c r="AD14" s="44">
        <f t="shared" si="3"/>
        <v>31.5</v>
      </c>
      <c r="AE14" s="44">
        <f t="shared" si="3"/>
        <v>30.5</v>
      </c>
      <c r="AF14" s="44">
        <f t="shared" si="3"/>
        <v>0</v>
      </c>
      <c r="AG14" s="44">
        <f t="shared" si="3"/>
        <v>98.5</v>
      </c>
      <c r="AH14" s="44">
        <f t="shared" si="3"/>
        <v>26.5</v>
      </c>
      <c r="AI14" s="44">
        <f t="shared" si="3"/>
        <v>0</v>
      </c>
      <c r="AJ14" s="44">
        <f t="shared" si="3"/>
        <v>0</v>
      </c>
      <c r="AK14" s="44">
        <f t="shared" si="3"/>
        <v>0</v>
      </c>
      <c r="AL14" s="44">
        <f t="shared" si="3"/>
        <v>0</v>
      </c>
    </row>
    <row r="15" spans="1:39" ht="12.75">
      <c r="A15" s="45"/>
      <c r="B15" s="46" t="s">
        <v>46</v>
      </c>
      <c r="C15" s="47"/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9">
        <f>SUM(AD14:AL14)-AC14</f>
        <v>0</v>
      </c>
      <c r="AD15" s="50"/>
      <c r="AE15" s="50"/>
      <c r="AF15" s="48"/>
      <c r="AG15" s="48"/>
      <c r="AH15" s="48"/>
      <c r="AI15" s="48"/>
      <c r="AJ15" s="48"/>
      <c r="AK15" s="48"/>
      <c r="AL15" s="48"/>
      <c r="AM15" s="51"/>
    </row>
    <row r="16" spans="1:38" ht="11.25">
      <c r="A16" s="31">
        <v>1</v>
      </c>
      <c r="B16" s="32" t="s">
        <v>42</v>
      </c>
      <c r="C16" s="21">
        <f>C13</f>
        <v>15</v>
      </c>
      <c r="D16" s="33" t="s">
        <v>47</v>
      </c>
      <c r="E16" s="34">
        <v>16</v>
      </c>
      <c r="F16" s="34">
        <v>16</v>
      </c>
      <c r="G16" s="34"/>
      <c r="H16" s="34"/>
      <c r="I16" s="34"/>
      <c r="J16" s="34"/>
      <c r="K16" s="34"/>
      <c r="L16" s="34">
        <f>C16*2.5</f>
        <v>37.5</v>
      </c>
      <c r="M16" s="34">
        <f>L16</f>
        <v>37.5</v>
      </c>
      <c r="N16" s="21">
        <f>IF(V16&gt;0,2,0)</f>
        <v>2</v>
      </c>
      <c r="O16" s="34"/>
      <c r="P16" s="8">
        <f>C16*0.4</f>
        <v>6</v>
      </c>
      <c r="Q16" s="8"/>
      <c r="R16" s="8"/>
      <c r="S16" s="8"/>
      <c r="T16" s="8"/>
      <c r="U16" s="8"/>
      <c r="V16" s="8">
        <f>C16*0.5</f>
        <v>7.5</v>
      </c>
      <c r="W16" s="8"/>
      <c r="X16" s="8"/>
      <c r="Y16" s="8"/>
      <c r="Z16" s="8"/>
      <c r="AA16" s="8"/>
      <c r="AB16" s="8"/>
      <c r="AC16" s="35">
        <f>(F16+H16+J16+M16+N16+O16+P16+Q16+R16+S16+T16+U16+V16+AB16)</f>
        <v>69</v>
      </c>
      <c r="AD16" s="36">
        <f>AC16</f>
        <v>69</v>
      </c>
      <c r="AE16" s="8"/>
      <c r="AF16" s="36"/>
      <c r="AG16" s="8"/>
      <c r="AH16" s="8"/>
      <c r="AI16" s="36"/>
      <c r="AJ16" s="8"/>
      <c r="AK16" s="36"/>
      <c r="AL16" s="8"/>
    </row>
    <row r="17" spans="1:38" ht="11.25">
      <c r="A17" s="31">
        <f>SUM(A16+1)</f>
        <v>2</v>
      </c>
      <c r="B17" s="32" t="s">
        <v>43</v>
      </c>
      <c r="C17" s="21">
        <f aca="true" t="shared" si="4" ref="C17:D20">C16</f>
        <v>15</v>
      </c>
      <c r="D17" s="21" t="str">
        <f>D16</f>
        <v>VI</v>
      </c>
      <c r="E17" s="34">
        <v>16</v>
      </c>
      <c r="F17" s="34">
        <v>16</v>
      </c>
      <c r="G17" s="34"/>
      <c r="H17" s="34"/>
      <c r="I17" s="34"/>
      <c r="J17" s="34"/>
      <c r="K17" s="34"/>
      <c r="L17" s="34"/>
      <c r="M17" s="34"/>
      <c r="N17" s="21">
        <f>IF(V17&gt;0,2,0)</f>
        <v>2</v>
      </c>
      <c r="O17" s="34"/>
      <c r="P17" s="8">
        <f>C17*0.4</f>
        <v>6</v>
      </c>
      <c r="Q17" s="21"/>
      <c r="R17" s="21"/>
      <c r="S17" s="21"/>
      <c r="T17" s="21"/>
      <c r="U17" s="21"/>
      <c r="V17" s="21">
        <f>C17*0.5</f>
        <v>7.5</v>
      </c>
      <c r="W17" s="21"/>
      <c r="X17" s="21"/>
      <c r="Y17" s="21"/>
      <c r="Z17" s="21"/>
      <c r="AA17" s="21"/>
      <c r="AB17" s="21"/>
      <c r="AC17" s="35">
        <f>(F17+H17+J17+M17+N17+O17+P17+Q17+R17+S17+T17+U17+V17+AB17)</f>
        <v>31.5</v>
      </c>
      <c r="AD17" s="21"/>
      <c r="AE17" s="36">
        <f>AC17</f>
        <v>31.5</v>
      </c>
      <c r="AF17" s="39"/>
      <c r="AG17" s="21"/>
      <c r="AH17" s="21"/>
      <c r="AI17" s="21"/>
      <c r="AJ17" s="21"/>
      <c r="AK17" s="39"/>
      <c r="AL17" s="21"/>
    </row>
    <row r="18" spans="1:38" ht="11.25">
      <c r="A18" s="31">
        <f>SUM(A17+1)</f>
        <v>3</v>
      </c>
      <c r="B18" s="32" t="s">
        <v>58</v>
      </c>
      <c r="C18" s="21">
        <f t="shared" si="4"/>
        <v>15</v>
      </c>
      <c r="D18" s="21" t="str">
        <f t="shared" si="4"/>
        <v>VI</v>
      </c>
      <c r="E18" s="34">
        <v>26</v>
      </c>
      <c r="F18" s="34">
        <v>26</v>
      </c>
      <c r="G18" s="34">
        <v>14</v>
      </c>
      <c r="H18" s="34">
        <v>14</v>
      </c>
      <c r="I18" s="37"/>
      <c r="J18" s="34"/>
      <c r="K18" s="34"/>
      <c r="L18" s="34"/>
      <c r="M18" s="34"/>
      <c r="N18" s="21">
        <f>IF(V18&gt;0,2,0)</f>
        <v>2</v>
      </c>
      <c r="O18" s="21"/>
      <c r="P18" s="8">
        <f>C18*0.4</f>
        <v>6</v>
      </c>
      <c r="Q18" s="52"/>
      <c r="R18" s="47"/>
      <c r="S18" s="52"/>
      <c r="T18" s="47"/>
      <c r="U18" s="21"/>
      <c r="V18" s="21">
        <f>C18*0.5</f>
        <v>7.5</v>
      </c>
      <c r="W18" s="52"/>
      <c r="X18" s="52"/>
      <c r="Y18" s="52"/>
      <c r="Z18" s="52"/>
      <c r="AA18" s="52"/>
      <c r="AB18" s="52"/>
      <c r="AC18" s="35">
        <f>(F18+G18+J18+M18+N18+O18+P18+Q18+R18+S18+T18+U18+V18+AB18)</f>
        <v>55.5</v>
      </c>
      <c r="AD18" s="39"/>
      <c r="AE18" s="39"/>
      <c r="AF18" s="21"/>
      <c r="AG18" s="36">
        <f>AC18</f>
        <v>55.5</v>
      </c>
      <c r="AH18" s="21"/>
      <c r="AI18" s="21"/>
      <c r="AJ18" s="39"/>
      <c r="AK18" s="21"/>
      <c r="AL18" s="21"/>
    </row>
    <row r="19" spans="1:38" ht="11.25">
      <c r="A19" s="31">
        <f>SUM(A18+1)</f>
        <v>4</v>
      </c>
      <c r="B19" s="32" t="s">
        <v>60</v>
      </c>
      <c r="C19" s="21">
        <f t="shared" si="4"/>
        <v>15</v>
      </c>
      <c r="D19" s="21" t="str">
        <f t="shared" si="4"/>
        <v>VI</v>
      </c>
      <c r="E19" s="34">
        <v>8</v>
      </c>
      <c r="F19" s="34">
        <v>8</v>
      </c>
      <c r="G19" s="34">
        <v>2</v>
      </c>
      <c r="H19" s="34">
        <v>2</v>
      </c>
      <c r="I19" s="37"/>
      <c r="J19" s="34"/>
      <c r="K19" s="34"/>
      <c r="L19" s="34"/>
      <c r="M19" s="34">
        <f>L19</f>
        <v>0</v>
      </c>
      <c r="N19" s="21">
        <f>IF(V19&gt;0,2,0)</f>
        <v>2</v>
      </c>
      <c r="O19" s="21"/>
      <c r="P19" s="8">
        <f>C19*0.4</f>
        <v>6</v>
      </c>
      <c r="Q19" s="21"/>
      <c r="R19" s="38"/>
      <c r="S19" s="21"/>
      <c r="T19" s="38"/>
      <c r="U19" s="21"/>
      <c r="V19" s="21">
        <f>C19*0.5</f>
        <v>7.5</v>
      </c>
      <c r="W19" s="21"/>
      <c r="X19" s="21"/>
      <c r="Y19" s="21"/>
      <c r="Z19" s="21"/>
      <c r="AA19" s="21"/>
      <c r="AB19" s="21"/>
      <c r="AC19" s="35">
        <f>(F19+G19+J19+M19+N19+O19+P19+Q19+R19+S19+T19+U19+V19+AB19)</f>
        <v>25.5</v>
      </c>
      <c r="AD19" s="21"/>
      <c r="AE19" s="21"/>
      <c r="AF19" s="39">
        <f>AC19</f>
        <v>25.5</v>
      </c>
      <c r="AG19" s="21"/>
      <c r="AH19" s="21"/>
      <c r="AI19" s="21"/>
      <c r="AJ19" s="21"/>
      <c r="AK19" s="39"/>
      <c r="AL19" s="21"/>
    </row>
    <row r="20" spans="1:38" ht="11.25">
      <c r="A20" s="31">
        <f>SUM(A19+1)</f>
        <v>5</v>
      </c>
      <c r="B20" s="37" t="s">
        <v>61</v>
      </c>
      <c r="C20" s="21">
        <f t="shared" si="4"/>
        <v>15</v>
      </c>
      <c r="D20" s="21" t="str">
        <f t="shared" si="4"/>
        <v>VI</v>
      </c>
      <c r="E20" s="34">
        <v>26</v>
      </c>
      <c r="F20" s="34">
        <v>26</v>
      </c>
      <c r="G20" s="34">
        <v>8</v>
      </c>
      <c r="H20" s="34">
        <v>8</v>
      </c>
      <c r="I20" s="37"/>
      <c r="J20" s="34"/>
      <c r="K20" s="34"/>
      <c r="L20" s="34"/>
      <c r="M20" s="34"/>
      <c r="N20" s="21">
        <f>IF(V20&gt;0,2,0)</f>
        <v>2</v>
      </c>
      <c r="O20" s="34"/>
      <c r="P20" s="8">
        <f>C20*0.4</f>
        <v>6</v>
      </c>
      <c r="Q20" s="21"/>
      <c r="R20" s="38"/>
      <c r="S20" s="21"/>
      <c r="T20" s="38"/>
      <c r="U20" s="21"/>
      <c r="V20" s="21">
        <f>C20*0.5</f>
        <v>7.5</v>
      </c>
      <c r="W20" s="21"/>
      <c r="X20" s="21"/>
      <c r="Y20" s="21"/>
      <c r="Z20" s="21"/>
      <c r="AA20" s="21"/>
      <c r="AB20" s="21"/>
      <c r="AC20" s="35">
        <f>(F20+G20+J20+M20+N20+O20+P20+Q20+R20+S20+T20+U20+V20+AB20)</f>
        <v>49.5</v>
      </c>
      <c r="AD20" s="21"/>
      <c r="AE20" s="21"/>
      <c r="AF20" s="39"/>
      <c r="AG20" s="39"/>
      <c r="AH20" s="21"/>
      <c r="AI20" s="21"/>
      <c r="AJ20" s="21"/>
      <c r="AK20" s="39"/>
      <c r="AL20" s="39">
        <f>AC20</f>
        <v>49.5</v>
      </c>
    </row>
    <row r="21" spans="1:38" ht="12.75">
      <c r="A21" s="31"/>
      <c r="B21" s="42" t="s">
        <v>45</v>
      </c>
      <c r="C21" s="21"/>
      <c r="D21" s="21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1"/>
      <c r="V21" s="21"/>
      <c r="W21" s="21"/>
      <c r="X21" s="21"/>
      <c r="Y21" s="21"/>
      <c r="Z21" s="21"/>
      <c r="AA21" s="21"/>
      <c r="AB21" s="21"/>
      <c r="AC21" s="35">
        <f aca="true" t="shared" si="5" ref="AC21:AL21">SUM(AC16:AC20)</f>
        <v>231</v>
      </c>
      <c r="AD21" s="35">
        <f t="shared" si="5"/>
        <v>69</v>
      </c>
      <c r="AE21" s="35">
        <f t="shared" si="5"/>
        <v>31.5</v>
      </c>
      <c r="AF21" s="35">
        <f t="shared" si="5"/>
        <v>25.5</v>
      </c>
      <c r="AG21" s="35">
        <f t="shared" si="5"/>
        <v>55.5</v>
      </c>
      <c r="AH21" s="35">
        <f t="shared" si="5"/>
        <v>0</v>
      </c>
      <c r="AI21" s="35">
        <f t="shared" si="5"/>
        <v>0</v>
      </c>
      <c r="AJ21" s="35">
        <f t="shared" si="5"/>
        <v>0</v>
      </c>
      <c r="AK21" s="35">
        <f t="shared" si="5"/>
        <v>0</v>
      </c>
      <c r="AL21" s="35">
        <f t="shared" si="5"/>
        <v>49.5</v>
      </c>
    </row>
    <row r="22" spans="1:38" ht="11.25">
      <c r="A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 t="s">
        <v>52</v>
      </c>
      <c r="U22" s="54"/>
      <c r="V22" s="54"/>
      <c r="W22" s="54"/>
      <c r="X22" s="54"/>
      <c r="Y22" s="54"/>
      <c r="Z22" s="54"/>
      <c r="AA22" s="54"/>
      <c r="AB22" s="54"/>
      <c r="AC22" s="49">
        <f aca="true" t="shared" si="6" ref="AC22:AL22">AC21+AC14</f>
        <v>418</v>
      </c>
      <c r="AD22" s="49">
        <f t="shared" si="6"/>
        <v>100.5</v>
      </c>
      <c r="AE22" s="49">
        <f t="shared" si="6"/>
        <v>62</v>
      </c>
      <c r="AF22" s="49">
        <f t="shared" si="6"/>
        <v>25.5</v>
      </c>
      <c r="AG22" s="49">
        <f t="shared" si="6"/>
        <v>154</v>
      </c>
      <c r="AH22" s="49">
        <f t="shared" si="6"/>
        <v>26.5</v>
      </c>
      <c r="AI22" s="49">
        <f t="shared" si="6"/>
        <v>0</v>
      </c>
      <c r="AJ22" s="49">
        <f t="shared" si="6"/>
        <v>0</v>
      </c>
      <c r="AK22" s="49">
        <f t="shared" si="6"/>
        <v>0</v>
      </c>
      <c r="AL22" s="49">
        <f t="shared" si="6"/>
        <v>49.5</v>
      </c>
    </row>
    <row r="23" spans="3:38" ht="11.25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3:38" ht="11.25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3:38" ht="11.2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16375" ht="15">
      <c r="D16375" s="55"/>
    </row>
  </sheetData>
  <sheetProtection/>
  <mergeCells count="52">
    <mergeCell ref="A1:AL1"/>
    <mergeCell ref="A3:AL3"/>
    <mergeCell ref="A2:AL2"/>
    <mergeCell ref="S5:T5"/>
    <mergeCell ref="R5:R7"/>
    <mergeCell ref="S6:S7"/>
    <mergeCell ref="T6:T7"/>
    <mergeCell ref="AE5:AE7"/>
    <mergeCell ref="A4:A7"/>
    <mergeCell ref="I4:K5"/>
    <mergeCell ref="J14:K14"/>
    <mergeCell ref="C4:C7"/>
    <mergeCell ref="J6:J7"/>
    <mergeCell ref="L4:AC4"/>
    <mergeCell ref="V5:V7"/>
    <mergeCell ref="K6:K7"/>
    <mergeCell ref="L6:L7"/>
    <mergeCell ref="M6:M7"/>
    <mergeCell ref="N6:N7"/>
    <mergeCell ref="P5:Q5"/>
    <mergeCell ref="B4:B7"/>
    <mergeCell ref="E6:E7"/>
    <mergeCell ref="G4:H5"/>
    <mergeCell ref="E4:F5"/>
    <mergeCell ref="D4:D7"/>
    <mergeCell ref="G6:G7"/>
    <mergeCell ref="H6:H7"/>
    <mergeCell ref="N5:O5"/>
    <mergeCell ref="AC5:AC7"/>
    <mergeCell ref="AB5:AB7"/>
    <mergeCell ref="X6:X7"/>
    <mergeCell ref="Y6:Y7"/>
    <mergeCell ref="AA5:AA7"/>
    <mergeCell ref="I6:I7"/>
    <mergeCell ref="F6:F7"/>
    <mergeCell ref="U5:U7"/>
    <mergeCell ref="W6:W7"/>
    <mergeCell ref="P6:P7"/>
    <mergeCell ref="Q6:Q7"/>
    <mergeCell ref="L5:M5"/>
    <mergeCell ref="W5:Z5"/>
    <mergeCell ref="Z6:Z7"/>
    <mergeCell ref="O6:O7"/>
    <mergeCell ref="AD4:AL4"/>
    <mergeCell ref="AL5:AL7"/>
    <mergeCell ref="AG5:AG7"/>
    <mergeCell ref="AH5:AH7"/>
    <mergeCell ref="AI5:AI7"/>
    <mergeCell ref="AJ5:AJ7"/>
    <mergeCell ref="AD5:AD7"/>
    <mergeCell ref="AK5:AK7"/>
    <mergeCell ref="AF5:AF7"/>
  </mergeCells>
  <printOptions gridLines="1"/>
  <pageMargins left="0" right="0" top="0.984251968503937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369"/>
  <sheetViews>
    <sheetView zoomScalePageLayoutView="0" workbookViewId="0" topLeftCell="A1">
      <selection activeCell="A1" sqref="A1:AL1"/>
    </sheetView>
  </sheetViews>
  <sheetFormatPr defaultColWidth="8.796875" defaultRowHeight="15"/>
  <cols>
    <col min="1" max="1" width="3.09765625" style="1" customWidth="1"/>
    <col min="2" max="2" width="16" style="1" customWidth="1"/>
    <col min="3" max="3" width="3" style="1" customWidth="1"/>
    <col min="4" max="4" width="1.8984375" style="1" customWidth="1"/>
    <col min="5" max="6" width="2.8984375" style="1" customWidth="1"/>
    <col min="7" max="7" width="2" style="1" customWidth="1"/>
    <col min="8" max="8" width="2.59765625" style="1" customWidth="1"/>
    <col min="9" max="25" width="2" style="1" customWidth="1"/>
    <col min="26" max="26" width="2.69921875" style="1" customWidth="1"/>
    <col min="27" max="28" width="2" style="1" customWidth="1"/>
    <col min="29" max="29" width="3.796875" style="1" customWidth="1"/>
    <col min="30" max="38" width="2.296875" style="1" customWidth="1"/>
    <col min="39" max="16384" width="8.8984375" style="1" customWidth="1"/>
  </cols>
  <sheetData>
    <row r="1" spans="1:38" ht="15" customHeight="1">
      <c r="A1" s="529" t="s">
        <v>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</row>
    <row r="2" spans="1:38" ht="15" customHeight="1">
      <c r="A2" s="531" t="s">
        <v>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</row>
    <row r="3" spans="1:38" ht="15" customHeight="1">
      <c r="A3" s="530" t="s">
        <v>69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</row>
    <row r="4" spans="1:38" ht="12" customHeight="1">
      <c r="A4" s="524" t="s">
        <v>2</v>
      </c>
      <c r="B4" s="524" t="s">
        <v>3</v>
      </c>
      <c r="C4" s="527" t="s">
        <v>4</v>
      </c>
      <c r="D4" s="527" t="s">
        <v>5</v>
      </c>
      <c r="E4" s="526" t="s">
        <v>6</v>
      </c>
      <c r="F4" s="526"/>
      <c r="G4" s="525" t="s">
        <v>7</v>
      </c>
      <c r="H4" s="525"/>
      <c r="I4" s="525" t="s">
        <v>8</v>
      </c>
      <c r="J4" s="525"/>
      <c r="K4" s="525"/>
      <c r="L4" s="526" t="s">
        <v>9</v>
      </c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14"/>
      <c r="AE4" s="514"/>
      <c r="AF4" s="514"/>
      <c r="AG4" s="514"/>
      <c r="AH4" s="514"/>
      <c r="AI4" s="514"/>
      <c r="AJ4" s="514"/>
      <c r="AK4" s="514"/>
      <c r="AL4" s="514"/>
    </row>
    <row r="5" spans="1:39" ht="33.75" customHeight="1">
      <c r="A5" s="524"/>
      <c r="B5" s="524"/>
      <c r="C5" s="527"/>
      <c r="D5" s="527"/>
      <c r="E5" s="526"/>
      <c r="F5" s="526"/>
      <c r="G5" s="525"/>
      <c r="H5" s="525"/>
      <c r="I5" s="525"/>
      <c r="J5" s="525"/>
      <c r="K5" s="525"/>
      <c r="L5" s="519" t="s">
        <v>10</v>
      </c>
      <c r="M5" s="520"/>
      <c r="N5" s="523" t="s">
        <v>11</v>
      </c>
      <c r="O5" s="520"/>
      <c r="P5" s="523" t="s">
        <v>12</v>
      </c>
      <c r="Q5" s="520"/>
      <c r="R5" s="516" t="s">
        <v>13</v>
      </c>
      <c r="S5" s="523" t="s">
        <v>14</v>
      </c>
      <c r="T5" s="520"/>
      <c r="U5" s="516" t="s">
        <v>15</v>
      </c>
      <c r="V5" s="516" t="s">
        <v>16</v>
      </c>
      <c r="W5" s="521" t="s">
        <v>17</v>
      </c>
      <c r="X5" s="522"/>
      <c r="Y5" s="522"/>
      <c r="Z5" s="522"/>
      <c r="AA5" s="516" t="s">
        <v>18</v>
      </c>
      <c r="AB5" s="516" t="s">
        <v>19</v>
      </c>
      <c r="AC5" s="516" t="s">
        <v>20</v>
      </c>
      <c r="AD5" s="515" t="s">
        <v>66</v>
      </c>
      <c r="AE5" s="515" t="s">
        <v>23</v>
      </c>
      <c r="AF5" s="515" t="s">
        <v>22</v>
      </c>
      <c r="AG5" s="515" t="s">
        <v>67</v>
      </c>
      <c r="AH5" s="515" t="s">
        <v>68</v>
      </c>
      <c r="AI5" s="515"/>
      <c r="AJ5" s="515"/>
      <c r="AK5" s="515"/>
      <c r="AL5" s="515" t="s">
        <v>25</v>
      </c>
      <c r="AM5" s="2"/>
    </row>
    <row r="6" spans="1:39" ht="15" customHeight="1">
      <c r="A6" s="524"/>
      <c r="B6" s="524"/>
      <c r="C6" s="527"/>
      <c r="D6" s="527"/>
      <c r="E6" s="516" t="s">
        <v>26</v>
      </c>
      <c r="F6" s="516" t="s">
        <v>27</v>
      </c>
      <c r="G6" s="516" t="s">
        <v>26</v>
      </c>
      <c r="H6" s="516" t="s">
        <v>27</v>
      </c>
      <c r="I6" s="516" t="s">
        <v>26</v>
      </c>
      <c r="J6" s="516" t="s">
        <v>28</v>
      </c>
      <c r="K6" s="516" t="s">
        <v>29</v>
      </c>
      <c r="L6" s="516" t="s">
        <v>26</v>
      </c>
      <c r="M6" s="516" t="s">
        <v>30</v>
      </c>
      <c r="N6" s="516" t="s">
        <v>31</v>
      </c>
      <c r="O6" s="516" t="s">
        <v>32</v>
      </c>
      <c r="P6" s="516" t="s">
        <v>33</v>
      </c>
      <c r="Q6" s="516" t="s">
        <v>34</v>
      </c>
      <c r="R6" s="518"/>
      <c r="S6" s="516" t="s">
        <v>35</v>
      </c>
      <c r="T6" s="516" t="s">
        <v>36</v>
      </c>
      <c r="U6" s="518"/>
      <c r="V6" s="518"/>
      <c r="W6" s="516" t="s">
        <v>37</v>
      </c>
      <c r="X6" s="516" t="s">
        <v>38</v>
      </c>
      <c r="Y6" s="516" t="s">
        <v>39</v>
      </c>
      <c r="Z6" s="516" t="s">
        <v>40</v>
      </c>
      <c r="AA6" s="518"/>
      <c r="AB6" s="518"/>
      <c r="AC6" s="518"/>
      <c r="AD6" s="515"/>
      <c r="AE6" s="515"/>
      <c r="AF6" s="515"/>
      <c r="AG6" s="515"/>
      <c r="AH6" s="515"/>
      <c r="AI6" s="515"/>
      <c r="AJ6" s="515"/>
      <c r="AK6" s="515"/>
      <c r="AL6" s="515"/>
      <c r="AM6" s="2"/>
    </row>
    <row r="7" spans="1:39" s="3" customFormat="1" ht="34.5" customHeight="1">
      <c r="A7" s="524"/>
      <c r="B7" s="524"/>
      <c r="C7" s="527"/>
      <c r="D7" s="52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5"/>
      <c r="AE7" s="515"/>
      <c r="AF7" s="515"/>
      <c r="AG7" s="515"/>
      <c r="AH7" s="515"/>
      <c r="AI7" s="515"/>
      <c r="AJ7" s="515"/>
      <c r="AK7" s="515"/>
      <c r="AL7" s="515"/>
      <c r="AM7" s="22"/>
    </row>
    <row r="8" spans="1:38" ht="11.25">
      <c r="A8" s="4">
        <v>1</v>
      </c>
      <c r="B8" s="24" t="s">
        <v>60</v>
      </c>
      <c r="C8" s="6">
        <v>10</v>
      </c>
      <c r="D8" s="23" t="s">
        <v>56</v>
      </c>
      <c r="E8" s="6">
        <v>10</v>
      </c>
      <c r="F8" s="6">
        <v>10</v>
      </c>
      <c r="G8" s="6">
        <v>6</v>
      </c>
      <c r="H8" s="6">
        <v>6</v>
      </c>
      <c r="I8" s="7"/>
      <c r="J8" s="7"/>
      <c r="K8" s="7"/>
      <c r="L8" s="7">
        <f>C8*2.5</f>
        <v>25</v>
      </c>
      <c r="M8" s="7">
        <f>L8</f>
        <v>25</v>
      </c>
      <c r="N8" s="6">
        <f aca="true" t="shared" si="0" ref="N8:N14">IF(V8&gt;0,2,0)</f>
        <v>2</v>
      </c>
      <c r="O8" s="7"/>
      <c r="P8" s="7">
        <f>C8*0.4</f>
        <v>4</v>
      </c>
      <c r="Q8" s="7"/>
      <c r="R8" s="7"/>
      <c r="S8" s="7"/>
      <c r="T8" s="7"/>
      <c r="U8" s="7"/>
      <c r="V8" s="7">
        <f>C8*0.5</f>
        <v>5</v>
      </c>
      <c r="W8" s="8"/>
      <c r="X8" s="8"/>
      <c r="Y8" s="8"/>
      <c r="Z8" s="8"/>
      <c r="AA8" s="8"/>
      <c r="AB8" s="7"/>
      <c r="AC8" s="9">
        <f aca="true" t="shared" si="1" ref="AC8:AC13">(F8+H8+J8+M8+N8+O8+P8+Q8+R8+S8+T8+U8+V8+AB8)</f>
        <v>52</v>
      </c>
      <c r="AD8" s="10"/>
      <c r="AE8" s="10">
        <f>AC8</f>
        <v>52</v>
      </c>
      <c r="AF8" s="7"/>
      <c r="AG8" s="7"/>
      <c r="AH8" s="7"/>
      <c r="AI8" s="7"/>
      <c r="AJ8" s="7"/>
      <c r="AK8" s="7"/>
      <c r="AL8" s="7"/>
    </row>
    <row r="9" spans="1:38" ht="11.25">
      <c r="A9" s="4">
        <f aca="true" t="shared" si="2" ref="A9:A14">SUM(A8+1)</f>
        <v>2</v>
      </c>
      <c r="B9" s="24" t="s">
        <v>44</v>
      </c>
      <c r="C9" s="6">
        <f aca="true" t="shared" si="3" ref="C9:C14">C8</f>
        <v>10</v>
      </c>
      <c r="D9" s="23" t="s">
        <v>56</v>
      </c>
      <c r="E9" s="6">
        <v>12</v>
      </c>
      <c r="F9" s="6">
        <v>12</v>
      </c>
      <c r="G9" s="6"/>
      <c r="H9" s="6"/>
      <c r="I9" s="6"/>
      <c r="J9" s="6"/>
      <c r="K9" s="6"/>
      <c r="L9" s="11"/>
      <c r="M9" s="7"/>
      <c r="N9" s="6">
        <f t="shared" si="0"/>
        <v>0</v>
      </c>
      <c r="O9" s="6"/>
      <c r="P9" s="7">
        <f>C9*0.4</f>
        <v>4</v>
      </c>
      <c r="Q9" s="6"/>
      <c r="R9" s="11"/>
      <c r="S9" s="6"/>
      <c r="T9" s="11"/>
      <c r="U9" s="6">
        <f>C9*0.3</f>
        <v>3</v>
      </c>
      <c r="V9" s="6"/>
      <c r="W9" s="6"/>
      <c r="X9" s="6"/>
      <c r="Y9" s="6"/>
      <c r="Z9" s="6"/>
      <c r="AA9" s="6"/>
      <c r="AB9" s="6"/>
      <c r="AC9" s="9">
        <f t="shared" si="1"/>
        <v>19</v>
      </c>
      <c r="AD9" s="12">
        <f>AC9</f>
        <v>19</v>
      </c>
      <c r="AE9" s="6"/>
      <c r="AF9" s="12"/>
      <c r="AG9" s="6"/>
      <c r="AH9" s="6"/>
      <c r="AI9" s="6"/>
      <c r="AJ9" s="6"/>
      <c r="AK9" s="12"/>
      <c r="AL9" s="6"/>
    </row>
    <row r="10" spans="1:38" ht="11.25">
      <c r="A10" s="4">
        <f t="shared" si="2"/>
        <v>3</v>
      </c>
      <c r="B10" s="25" t="s">
        <v>48</v>
      </c>
      <c r="C10" s="6">
        <f t="shared" si="3"/>
        <v>10</v>
      </c>
      <c r="D10" s="23" t="s">
        <v>56</v>
      </c>
      <c r="E10" s="26">
        <v>18</v>
      </c>
      <c r="F10" s="26">
        <v>18</v>
      </c>
      <c r="G10" s="26">
        <v>4</v>
      </c>
      <c r="H10" s="26">
        <v>4</v>
      </c>
      <c r="I10" s="7"/>
      <c r="J10" s="7"/>
      <c r="K10" s="7"/>
      <c r="L10" s="7"/>
      <c r="M10" s="7"/>
      <c r="N10" s="6">
        <f t="shared" si="0"/>
        <v>0</v>
      </c>
      <c r="O10" s="7"/>
      <c r="P10" s="7">
        <f>C10*0.4</f>
        <v>4</v>
      </c>
      <c r="Q10" s="7"/>
      <c r="R10" s="7"/>
      <c r="S10" s="7"/>
      <c r="T10" s="7"/>
      <c r="U10" s="7">
        <f>C10*0.3</f>
        <v>3</v>
      </c>
      <c r="V10" s="7"/>
      <c r="W10" s="7"/>
      <c r="X10" s="7"/>
      <c r="Y10" s="7"/>
      <c r="Z10" s="7"/>
      <c r="AA10" s="7"/>
      <c r="AB10" s="7"/>
      <c r="AC10" s="9">
        <f t="shared" si="1"/>
        <v>29</v>
      </c>
      <c r="AD10" s="10"/>
      <c r="AE10" s="10"/>
      <c r="AF10" s="10">
        <f>AC10</f>
        <v>29</v>
      </c>
      <c r="AG10" s="10"/>
      <c r="AH10" s="7"/>
      <c r="AI10" s="7"/>
      <c r="AJ10" s="10"/>
      <c r="AK10" s="10"/>
      <c r="AL10" s="7"/>
    </row>
    <row r="11" spans="1:38" ht="11.25">
      <c r="A11" s="4">
        <f t="shared" si="2"/>
        <v>4</v>
      </c>
      <c r="B11" s="5" t="s">
        <v>62</v>
      </c>
      <c r="C11" s="6">
        <f t="shared" si="3"/>
        <v>10</v>
      </c>
      <c r="D11" s="23" t="s">
        <v>56</v>
      </c>
      <c r="E11" s="6">
        <v>14</v>
      </c>
      <c r="F11" s="6">
        <v>14</v>
      </c>
      <c r="G11" s="6">
        <v>6</v>
      </c>
      <c r="H11" s="6">
        <v>6</v>
      </c>
      <c r="I11" s="7"/>
      <c r="J11" s="7"/>
      <c r="K11" s="7"/>
      <c r="L11" s="7"/>
      <c r="M11" s="7"/>
      <c r="N11" s="6">
        <f t="shared" si="0"/>
        <v>2</v>
      </c>
      <c r="O11" s="7"/>
      <c r="P11" s="7">
        <f>C11*0.4</f>
        <v>4</v>
      </c>
      <c r="Q11" s="7"/>
      <c r="R11" s="7"/>
      <c r="S11" s="7"/>
      <c r="T11" s="7"/>
      <c r="U11" s="7"/>
      <c r="V11" s="7">
        <f>C11*0.5</f>
        <v>5</v>
      </c>
      <c r="W11" s="7"/>
      <c r="X11" s="7"/>
      <c r="Y11" s="7"/>
      <c r="Z11" s="7"/>
      <c r="AA11" s="7"/>
      <c r="AB11" s="7"/>
      <c r="AC11" s="9">
        <f t="shared" si="1"/>
        <v>31</v>
      </c>
      <c r="AD11" s="10"/>
      <c r="AE11" s="36"/>
      <c r="AF11" s="10"/>
      <c r="AG11" s="10">
        <f>AC11</f>
        <v>31</v>
      </c>
      <c r="AH11" s="10"/>
      <c r="AI11" s="7"/>
      <c r="AJ11" s="7"/>
      <c r="AK11" s="7"/>
      <c r="AL11" s="7"/>
    </row>
    <row r="12" spans="1:38" ht="11.25">
      <c r="A12" s="4">
        <f t="shared" si="2"/>
        <v>5</v>
      </c>
      <c r="B12" s="5" t="s">
        <v>61</v>
      </c>
      <c r="C12" s="6">
        <f t="shared" si="3"/>
        <v>10</v>
      </c>
      <c r="D12" s="23" t="s">
        <v>56</v>
      </c>
      <c r="E12" s="6">
        <v>38</v>
      </c>
      <c r="F12" s="6">
        <v>38</v>
      </c>
      <c r="G12" s="6">
        <v>8</v>
      </c>
      <c r="H12" s="6">
        <v>8</v>
      </c>
      <c r="I12" s="7"/>
      <c r="J12" s="7"/>
      <c r="K12" s="7"/>
      <c r="L12" s="7"/>
      <c r="M12" s="7"/>
      <c r="N12" s="6">
        <f t="shared" si="0"/>
        <v>0</v>
      </c>
      <c r="O12" s="7"/>
      <c r="P12" s="7"/>
      <c r="Q12" s="7"/>
      <c r="R12" s="7"/>
      <c r="S12" s="7"/>
      <c r="T12" s="7"/>
      <c r="U12" s="6">
        <f>C12*0.3</f>
        <v>3</v>
      </c>
      <c r="V12" s="7"/>
      <c r="W12" s="7"/>
      <c r="X12" s="7"/>
      <c r="Y12" s="7"/>
      <c r="Z12" s="7"/>
      <c r="AA12" s="7"/>
      <c r="AB12" s="7"/>
      <c r="AC12" s="9">
        <f t="shared" si="1"/>
        <v>49</v>
      </c>
      <c r="AD12" s="7"/>
      <c r="AE12" s="7"/>
      <c r="AF12" s="7"/>
      <c r="AG12" s="10"/>
      <c r="AH12" s="10"/>
      <c r="AI12" s="7"/>
      <c r="AJ12" s="7"/>
      <c r="AK12" s="7"/>
      <c r="AL12" s="10">
        <f>AC12</f>
        <v>49</v>
      </c>
    </row>
    <row r="13" spans="1:38" ht="11.25">
      <c r="A13" s="4">
        <f t="shared" si="2"/>
        <v>6</v>
      </c>
      <c r="B13" s="5" t="s">
        <v>50</v>
      </c>
      <c r="C13" s="6">
        <f t="shared" si="3"/>
        <v>10</v>
      </c>
      <c r="D13" s="23" t="s">
        <v>56</v>
      </c>
      <c r="E13" s="7"/>
      <c r="F13" s="7">
        <f>E13</f>
        <v>0</v>
      </c>
      <c r="G13" s="7"/>
      <c r="H13" s="7"/>
      <c r="I13" s="7"/>
      <c r="J13" s="7"/>
      <c r="K13" s="7"/>
      <c r="L13" s="7"/>
      <c r="M13" s="7"/>
      <c r="N13" s="6">
        <f t="shared" si="0"/>
        <v>0</v>
      </c>
      <c r="O13" s="7"/>
      <c r="P13" s="7"/>
      <c r="Q13" s="7"/>
      <c r="R13" s="7"/>
      <c r="S13" s="7"/>
      <c r="T13" s="7">
        <v>60</v>
      </c>
      <c r="U13" s="7"/>
      <c r="V13" s="7"/>
      <c r="W13" s="7"/>
      <c r="X13" s="7"/>
      <c r="Y13" s="7"/>
      <c r="Z13" s="7"/>
      <c r="AA13" s="7"/>
      <c r="AB13" s="7"/>
      <c r="AC13" s="9">
        <f t="shared" si="1"/>
        <v>60</v>
      </c>
      <c r="AD13" s="7"/>
      <c r="AE13" s="10"/>
      <c r="AF13" s="10"/>
      <c r="AG13" s="7"/>
      <c r="AH13" s="10">
        <f>AC13</f>
        <v>60</v>
      </c>
      <c r="AI13" s="10"/>
      <c r="AJ13" s="7"/>
      <c r="AK13" s="7"/>
      <c r="AL13" s="7"/>
    </row>
    <row r="14" spans="1:38" ht="11.25">
      <c r="A14" s="4">
        <f t="shared" si="2"/>
        <v>7</v>
      </c>
      <c r="B14" s="5" t="s">
        <v>51</v>
      </c>
      <c r="C14" s="6">
        <f t="shared" si="3"/>
        <v>10</v>
      </c>
      <c r="D14" s="23" t="s">
        <v>56</v>
      </c>
      <c r="E14" s="7"/>
      <c r="F14" s="7"/>
      <c r="G14" s="7"/>
      <c r="H14" s="7"/>
      <c r="I14" s="7"/>
      <c r="J14" s="7"/>
      <c r="K14" s="7"/>
      <c r="L14" s="7"/>
      <c r="M14" s="7"/>
      <c r="N14" s="6">
        <f t="shared" si="0"/>
        <v>0</v>
      </c>
      <c r="O14" s="7"/>
      <c r="P14" s="7"/>
      <c r="Q14" s="7"/>
      <c r="R14" s="7"/>
      <c r="S14" s="7"/>
      <c r="T14" s="7"/>
      <c r="U14" s="7"/>
      <c r="V14" s="7"/>
      <c r="W14" s="7"/>
      <c r="X14" s="7">
        <v>12</v>
      </c>
      <c r="Y14" s="7"/>
      <c r="Z14" s="7">
        <f>C14*6</f>
        <v>60</v>
      </c>
      <c r="AA14" s="7"/>
      <c r="AB14" s="7"/>
      <c r="AC14" s="9">
        <f>(F14+H14+J14+M14+N14+O14+P14+Q14+R14+S14+T14+U14+V14+AB14+W14+X14+Y14+Z14)</f>
        <v>72</v>
      </c>
      <c r="AD14" s="7">
        <f>4+C14*0.5</f>
        <v>9</v>
      </c>
      <c r="AE14" s="7">
        <f>AD14</f>
        <v>9</v>
      </c>
      <c r="AF14" s="10">
        <f>AE14</f>
        <v>9</v>
      </c>
      <c r="AG14" s="7"/>
      <c r="AH14" s="7"/>
      <c r="AI14" s="10"/>
      <c r="AJ14" s="10">
        <f>AC14</f>
        <v>72</v>
      </c>
      <c r="AK14" s="7"/>
      <c r="AL14" s="7"/>
    </row>
    <row r="15" spans="1:38" ht="12.75">
      <c r="A15" s="13"/>
      <c r="B15" s="14" t="s">
        <v>45</v>
      </c>
      <c r="C15" s="6"/>
      <c r="D15" s="6"/>
      <c r="E15" s="15"/>
      <c r="F15" s="15"/>
      <c r="G15" s="15"/>
      <c r="H15" s="15"/>
      <c r="I15" s="15"/>
      <c r="J15" s="528"/>
      <c r="K15" s="52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9">
        <f aca="true" t="shared" si="4" ref="AC15:AL15">SUM(AC8:AC14)</f>
        <v>312</v>
      </c>
      <c r="AD15" s="16">
        <f t="shared" si="4"/>
        <v>28</v>
      </c>
      <c r="AE15" s="16">
        <f t="shared" si="4"/>
        <v>61</v>
      </c>
      <c r="AF15" s="16">
        <f t="shared" si="4"/>
        <v>38</v>
      </c>
      <c r="AG15" s="16">
        <f t="shared" si="4"/>
        <v>31</v>
      </c>
      <c r="AH15" s="16">
        <f t="shared" si="4"/>
        <v>60</v>
      </c>
      <c r="AI15" s="16">
        <f t="shared" si="4"/>
        <v>0</v>
      </c>
      <c r="AJ15" s="16">
        <f t="shared" si="4"/>
        <v>72</v>
      </c>
      <c r="AK15" s="16">
        <f t="shared" si="4"/>
        <v>0</v>
      </c>
      <c r="AL15" s="16">
        <f t="shared" si="4"/>
        <v>49</v>
      </c>
    </row>
    <row r="16" spans="1:38" ht="11.25">
      <c r="A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 t="s">
        <v>52</v>
      </c>
      <c r="U16" s="19"/>
      <c r="V16" s="19"/>
      <c r="W16" s="19"/>
      <c r="X16" s="19"/>
      <c r="Y16" s="19"/>
      <c r="Z16" s="19"/>
      <c r="AA16" s="19"/>
      <c r="AB16" s="19"/>
      <c r="AC16" s="17">
        <f>AC15</f>
        <v>312</v>
      </c>
      <c r="AD16" s="17">
        <f aca="true" t="shared" si="5" ref="AD16:AK16">AD15</f>
        <v>28</v>
      </c>
      <c r="AE16" s="17">
        <f t="shared" si="5"/>
        <v>61</v>
      </c>
      <c r="AF16" s="17">
        <f t="shared" si="5"/>
        <v>38</v>
      </c>
      <c r="AG16" s="17">
        <f t="shared" si="5"/>
        <v>31</v>
      </c>
      <c r="AH16" s="17">
        <f t="shared" si="5"/>
        <v>60</v>
      </c>
      <c r="AI16" s="17">
        <f t="shared" si="5"/>
        <v>0</v>
      </c>
      <c r="AJ16" s="17">
        <f t="shared" si="5"/>
        <v>72</v>
      </c>
      <c r="AK16" s="17">
        <f t="shared" si="5"/>
        <v>0</v>
      </c>
      <c r="AL16" s="19"/>
    </row>
    <row r="17" spans="3:38" ht="11.2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3:38" ht="11.25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3:38" ht="11.2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16369" ht="15">
      <c r="D16369" s="20"/>
    </row>
  </sheetData>
  <sheetProtection/>
  <mergeCells count="52">
    <mergeCell ref="A1:AL1"/>
    <mergeCell ref="A3:AL3"/>
    <mergeCell ref="A2:AL2"/>
    <mergeCell ref="S5:T5"/>
    <mergeCell ref="R5:R7"/>
    <mergeCell ref="S6:S7"/>
    <mergeCell ref="T6:T7"/>
    <mergeCell ref="AE5:AE7"/>
    <mergeCell ref="A4:A7"/>
    <mergeCell ref="I4:K5"/>
    <mergeCell ref="J15:K15"/>
    <mergeCell ref="C4:C7"/>
    <mergeCell ref="J6:J7"/>
    <mergeCell ref="L4:AC4"/>
    <mergeCell ref="V5:V7"/>
    <mergeCell ref="K6:K7"/>
    <mergeCell ref="L6:L7"/>
    <mergeCell ref="M6:M7"/>
    <mergeCell ref="N6:N7"/>
    <mergeCell ref="P5:Q5"/>
    <mergeCell ref="B4:B7"/>
    <mergeCell ref="E6:E7"/>
    <mergeCell ref="G4:H5"/>
    <mergeCell ref="E4:F5"/>
    <mergeCell ref="D4:D7"/>
    <mergeCell ref="G6:G7"/>
    <mergeCell ref="H6:H7"/>
    <mergeCell ref="N5:O5"/>
    <mergeCell ref="AC5:AC7"/>
    <mergeCell ref="AB5:AB7"/>
    <mergeCell ref="X6:X7"/>
    <mergeCell ref="Y6:Y7"/>
    <mergeCell ref="AA5:AA7"/>
    <mergeCell ref="I6:I7"/>
    <mergeCell ref="F6:F7"/>
    <mergeCell ref="U5:U7"/>
    <mergeCell ref="W6:W7"/>
    <mergeCell ref="P6:P7"/>
    <mergeCell ref="Q6:Q7"/>
    <mergeCell ref="L5:M5"/>
    <mergeCell ref="W5:Z5"/>
    <mergeCell ref="Z6:Z7"/>
    <mergeCell ref="O6:O7"/>
    <mergeCell ref="AD4:AL4"/>
    <mergeCell ref="AL5:AL7"/>
    <mergeCell ref="AG5:AG7"/>
    <mergeCell ref="AH5:AH7"/>
    <mergeCell ref="AI5:AI7"/>
    <mergeCell ref="AJ5:AJ7"/>
    <mergeCell ref="AD5:AD7"/>
    <mergeCell ref="AK5:AK7"/>
    <mergeCell ref="AF5:AF7"/>
  </mergeCells>
  <printOptions gridLines="1"/>
  <pageMargins left="0" right="0" top="0.984251968503937" bottom="0" header="0" footer="0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76"/>
  <sheetViews>
    <sheetView tabSelected="1" zoomScaleSheetLayoutView="100" zoomScalePageLayoutView="0" workbookViewId="0" topLeftCell="A1">
      <pane xSplit="5" ySplit="13" topLeftCell="F26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B71" sqref="AB71"/>
    </sheetView>
  </sheetViews>
  <sheetFormatPr defaultColWidth="8.796875" defaultRowHeight="15"/>
  <cols>
    <col min="1" max="1" width="2.796875" style="152" customWidth="1"/>
    <col min="2" max="2" width="14.296875" style="152" customWidth="1"/>
    <col min="3" max="3" width="6.3984375" style="152" customWidth="1"/>
    <col min="4" max="4" width="5.296875" style="152" customWidth="1"/>
    <col min="5" max="5" width="3.8984375" style="152" customWidth="1"/>
    <col min="6" max="6" width="5.296875" style="152" customWidth="1"/>
    <col min="7" max="7" width="3.8984375" style="378" customWidth="1"/>
    <col min="8" max="8" width="5.296875" style="151" customWidth="1"/>
    <col min="9" max="9" width="3.8984375" style="151" customWidth="1"/>
    <col min="10" max="10" width="5.296875" style="152" customWidth="1"/>
    <col min="11" max="11" width="3.8984375" style="152" customWidth="1"/>
    <col min="12" max="12" width="5.296875" style="152" customWidth="1"/>
    <col min="13" max="13" width="3.8984375" style="152" customWidth="1"/>
    <col min="14" max="14" width="5.296875" style="151" customWidth="1"/>
    <col min="15" max="15" width="3.8984375" style="151" customWidth="1"/>
    <col min="16" max="16" width="5.296875" style="151" customWidth="1"/>
    <col min="17" max="17" width="3.8984375" style="151" customWidth="1"/>
    <col min="18" max="18" width="5.296875" style="151" customWidth="1"/>
    <col min="19" max="19" width="3.8984375" style="151" customWidth="1"/>
    <col min="20" max="20" width="5.296875" style="151" customWidth="1"/>
    <col min="21" max="21" width="3.8984375" style="151" customWidth="1"/>
    <col min="22" max="22" width="5.296875" style="151" customWidth="1"/>
    <col min="23" max="23" width="3.8984375" style="151" customWidth="1"/>
    <col min="24" max="24" width="5.296875" style="151" customWidth="1"/>
    <col min="25" max="25" width="3.8984375" style="151" customWidth="1"/>
    <col min="26" max="26" width="5.296875" style="151" customWidth="1"/>
    <col min="27" max="27" width="3.8984375" style="151" customWidth="1"/>
    <col min="28" max="28" width="5.296875" style="151" customWidth="1"/>
    <col min="29" max="29" width="3.8984375" style="151" customWidth="1"/>
    <col min="30" max="30" width="13.296875" style="151" customWidth="1"/>
    <col min="31" max="16384" width="8.8984375" style="151" customWidth="1"/>
  </cols>
  <sheetData>
    <row r="1" spans="1:30" ht="15.75">
      <c r="A1" s="548" t="s">
        <v>441</v>
      </c>
      <c r="B1" s="548"/>
      <c r="C1" s="548"/>
      <c r="J1" s="57"/>
      <c r="K1" s="57"/>
      <c r="Y1" s="151"/>
      <c r="Z1" s="469" t="s">
        <v>440</v>
      </c>
      <c r="AA1" s="469"/>
      <c r="AB1" s="469"/>
      <c r="AC1" s="469"/>
      <c r="AD1" s="469"/>
    </row>
    <row r="2" spans="1:30" ht="15.75">
      <c r="A2" s="548" t="s">
        <v>438</v>
      </c>
      <c r="B2" s="548"/>
      <c r="C2" s="548"/>
      <c r="J2" s="57"/>
      <c r="K2" s="57"/>
      <c r="Y2" s="151"/>
      <c r="Z2" s="469" t="s">
        <v>436</v>
      </c>
      <c r="AA2" s="469"/>
      <c r="AB2" s="469"/>
      <c r="AC2" s="469"/>
      <c r="AD2" s="469"/>
    </row>
    <row r="3" spans="1:30" ht="15.75">
      <c r="A3" s="548" t="s">
        <v>439</v>
      </c>
      <c r="B3" s="548"/>
      <c r="C3" s="548"/>
      <c r="J3" s="57"/>
      <c r="K3" s="57"/>
      <c r="Y3" s="151"/>
      <c r="Z3" s="469" t="s">
        <v>398</v>
      </c>
      <c r="AA3" s="469"/>
      <c r="AB3" s="469"/>
      <c r="AC3" s="469"/>
      <c r="AD3" s="469"/>
    </row>
    <row r="4" spans="1:30" ht="15.75">
      <c r="A4" s="548" t="s">
        <v>443</v>
      </c>
      <c r="B4" s="548"/>
      <c r="C4" s="548"/>
      <c r="J4" s="57"/>
      <c r="K4" s="57"/>
      <c r="Y4" s="151"/>
      <c r="Z4" s="469" t="s">
        <v>437</v>
      </c>
      <c r="AA4" s="469"/>
      <c r="AB4" s="469"/>
      <c r="AC4" s="469"/>
      <c r="AD4" s="469"/>
    </row>
    <row r="6" spans="1:30" ht="16.5" customHeight="1">
      <c r="A6" s="555" t="s">
        <v>442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</row>
    <row r="7" spans="1:30" s="152" customFormat="1" ht="19.5" customHeight="1">
      <c r="A7" s="555" t="s">
        <v>434</v>
      </c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</row>
    <row r="8" spans="1:30" s="152" customFormat="1" ht="19.5" customHeight="1">
      <c r="A8" s="560" t="s">
        <v>435</v>
      </c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</row>
    <row r="9" spans="1:30" s="152" customFormat="1" ht="15.75" customHeight="1">
      <c r="A9" s="549" t="s">
        <v>97</v>
      </c>
      <c r="B9" s="532" t="s">
        <v>433</v>
      </c>
      <c r="C9" s="532" t="s">
        <v>432</v>
      </c>
      <c r="D9" s="552" t="s">
        <v>108</v>
      </c>
      <c r="E9" s="553"/>
      <c r="F9" s="553"/>
      <c r="G9" s="553"/>
      <c r="H9" s="553"/>
      <c r="I9" s="553"/>
      <c r="J9" s="553"/>
      <c r="K9" s="553"/>
      <c r="L9" s="553"/>
      <c r="M9" s="554"/>
      <c r="N9" s="552" t="s">
        <v>431</v>
      </c>
      <c r="O9" s="553"/>
      <c r="P9" s="553"/>
      <c r="Q9" s="553"/>
      <c r="R9" s="553"/>
      <c r="S9" s="553"/>
      <c r="T9" s="553"/>
      <c r="U9" s="553"/>
      <c r="V9" s="553"/>
      <c r="W9" s="554"/>
      <c r="X9" s="539" t="s">
        <v>444</v>
      </c>
      <c r="Y9" s="540"/>
      <c r="Z9" s="540"/>
      <c r="AA9" s="540"/>
      <c r="AB9" s="540"/>
      <c r="AC9" s="541"/>
      <c r="AD9" s="542" t="s">
        <v>427</v>
      </c>
    </row>
    <row r="10" spans="1:30" s="152" customFormat="1" ht="15.75" customHeight="1">
      <c r="A10" s="550"/>
      <c r="B10" s="533"/>
      <c r="C10" s="533"/>
      <c r="D10" s="546" t="s">
        <v>428</v>
      </c>
      <c r="E10" s="547"/>
      <c r="F10" s="535" t="s">
        <v>454</v>
      </c>
      <c r="G10" s="545"/>
      <c r="H10" s="545"/>
      <c r="I10" s="536"/>
      <c r="J10" s="535" t="s">
        <v>453</v>
      </c>
      <c r="K10" s="545"/>
      <c r="L10" s="545"/>
      <c r="M10" s="536"/>
      <c r="N10" s="546" t="s">
        <v>428</v>
      </c>
      <c r="O10" s="547"/>
      <c r="P10" s="535" t="s">
        <v>454</v>
      </c>
      <c r="Q10" s="545"/>
      <c r="R10" s="545"/>
      <c r="S10" s="536"/>
      <c r="T10" s="535" t="s">
        <v>453</v>
      </c>
      <c r="U10" s="545"/>
      <c r="V10" s="545"/>
      <c r="W10" s="536"/>
      <c r="X10" s="546" t="s">
        <v>428</v>
      </c>
      <c r="Y10" s="547"/>
      <c r="Z10" s="535" t="s">
        <v>454</v>
      </c>
      <c r="AA10" s="545"/>
      <c r="AB10" s="545"/>
      <c r="AC10" s="536"/>
      <c r="AD10" s="543"/>
    </row>
    <row r="11" spans="1:30" s="152" customFormat="1" ht="24" customHeight="1">
      <c r="A11" s="550"/>
      <c r="B11" s="533"/>
      <c r="C11" s="533"/>
      <c r="D11" s="535" t="s">
        <v>423</v>
      </c>
      <c r="E11" s="536"/>
      <c r="F11" s="537" t="s">
        <v>422</v>
      </c>
      <c r="G11" s="538"/>
      <c r="H11" s="537" t="s">
        <v>424</v>
      </c>
      <c r="I11" s="538"/>
      <c r="J11" s="556" t="s">
        <v>421</v>
      </c>
      <c r="K11" s="557"/>
      <c r="L11" s="535" t="s">
        <v>422</v>
      </c>
      <c r="M11" s="536"/>
      <c r="N11" s="535" t="s">
        <v>423</v>
      </c>
      <c r="O11" s="536"/>
      <c r="P11" s="537" t="s">
        <v>422</v>
      </c>
      <c r="Q11" s="538"/>
      <c r="R11" s="537" t="s">
        <v>424</v>
      </c>
      <c r="S11" s="538"/>
      <c r="T11" s="556" t="s">
        <v>421</v>
      </c>
      <c r="U11" s="557"/>
      <c r="V11" s="535" t="s">
        <v>422</v>
      </c>
      <c r="W11" s="536"/>
      <c r="X11" s="536" t="s">
        <v>429</v>
      </c>
      <c r="Y11" s="558"/>
      <c r="Z11" s="559" t="s">
        <v>422</v>
      </c>
      <c r="AA11" s="559"/>
      <c r="AB11" s="546" t="s">
        <v>430</v>
      </c>
      <c r="AC11" s="547"/>
      <c r="AD11" s="543"/>
    </row>
    <row r="12" spans="1:30" s="152" customFormat="1" ht="15.75">
      <c r="A12" s="551"/>
      <c r="B12" s="534"/>
      <c r="C12" s="534"/>
      <c r="D12" s="406" t="s">
        <v>425</v>
      </c>
      <c r="E12" s="406" t="s">
        <v>426</v>
      </c>
      <c r="F12" s="406" t="s">
        <v>425</v>
      </c>
      <c r="G12" s="406" t="s">
        <v>426</v>
      </c>
      <c r="H12" s="406" t="s">
        <v>425</v>
      </c>
      <c r="I12" s="406" t="s">
        <v>426</v>
      </c>
      <c r="J12" s="406" t="s">
        <v>425</v>
      </c>
      <c r="K12" s="406" t="s">
        <v>426</v>
      </c>
      <c r="L12" s="406" t="s">
        <v>425</v>
      </c>
      <c r="M12" s="406" t="s">
        <v>426</v>
      </c>
      <c r="N12" s="406" t="s">
        <v>425</v>
      </c>
      <c r="O12" s="406" t="s">
        <v>426</v>
      </c>
      <c r="P12" s="406" t="s">
        <v>425</v>
      </c>
      <c r="Q12" s="406" t="s">
        <v>426</v>
      </c>
      <c r="R12" s="406" t="s">
        <v>425</v>
      </c>
      <c r="S12" s="406" t="s">
        <v>426</v>
      </c>
      <c r="T12" s="406" t="s">
        <v>425</v>
      </c>
      <c r="U12" s="406" t="s">
        <v>426</v>
      </c>
      <c r="V12" s="406" t="s">
        <v>425</v>
      </c>
      <c r="W12" s="406" t="s">
        <v>426</v>
      </c>
      <c r="X12" s="406" t="s">
        <v>425</v>
      </c>
      <c r="Y12" s="406" t="s">
        <v>426</v>
      </c>
      <c r="Z12" s="406" t="s">
        <v>425</v>
      </c>
      <c r="AA12" s="406" t="s">
        <v>426</v>
      </c>
      <c r="AB12" s="406" t="s">
        <v>425</v>
      </c>
      <c r="AC12" s="406" t="s">
        <v>426</v>
      </c>
      <c r="AD12" s="544"/>
    </row>
    <row r="13" spans="1:30" s="425" customFormat="1" ht="10.5">
      <c r="A13" s="419">
        <v>1</v>
      </c>
      <c r="B13" s="420">
        <v>2</v>
      </c>
      <c r="C13" s="419">
        <v>3</v>
      </c>
      <c r="D13" s="420">
        <v>4</v>
      </c>
      <c r="E13" s="419">
        <v>5</v>
      </c>
      <c r="F13" s="423">
        <v>6</v>
      </c>
      <c r="G13" s="419">
        <v>7</v>
      </c>
      <c r="H13" s="420">
        <v>8</v>
      </c>
      <c r="I13" s="419">
        <v>9</v>
      </c>
      <c r="J13" s="420">
        <v>10</v>
      </c>
      <c r="K13" s="419">
        <v>11</v>
      </c>
      <c r="L13" s="420">
        <v>12</v>
      </c>
      <c r="M13" s="419">
        <v>13</v>
      </c>
      <c r="N13" s="420">
        <v>14</v>
      </c>
      <c r="O13" s="419">
        <v>15</v>
      </c>
      <c r="P13" s="423">
        <v>16</v>
      </c>
      <c r="Q13" s="419">
        <v>17</v>
      </c>
      <c r="R13" s="420">
        <v>18</v>
      </c>
      <c r="S13" s="419">
        <v>19</v>
      </c>
      <c r="T13" s="420">
        <v>20</v>
      </c>
      <c r="U13" s="419">
        <v>21</v>
      </c>
      <c r="V13" s="420">
        <v>22</v>
      </c>
      <c r="W13" s="419">
        <v>23</v>
      </c>
      <c r="X13" s="420">
        <v>24</v>
      </c>
      <c r="Y13" s="419">
        <v>25</v>
      </c>
      <c r="Z13" s="420">
        <v>26</v>
      </c>
      <c r="AA13" s="419">
        <v>27</v>
      </c>
      <c r="AB13" s="420">
        <v>28</v>
      </c>
      <c r="AC13" s="419">
        <v>29</v>
      </c>
      <c r="AD13" s="420">
        <v>30</v>
      </c>
    </row>
    <row r="14" spans="1:30" s="408" customFormat="1" ht="12">
      <c r="A14" s="407">
        <v>1</v>
      </c>
      <c r="B14" s="409" t="e">
        <f>#REF!</f>
        <v>#REF!</v>
      </c>
      <c r="C14" s="427" t="s">
        <v>456</v>
      </c>
      <c r="D14" s="410" t="e">
        <f>'Свод.ведомость'!D12</f>
        <v>#REF!</v>
      </c>
      <c r="E14" s="411" t="e">
        <f>D14/720</f>
        <v>#REF!</v>
      </c>
      <c r="F14" s="424"/>
      <c r="G14" s="411">
        <f>F14/720</f>
        <v>0</v>
      </c>
      <c r="H14" s="410" t="e">
        <f>D14-F14</f>
        <v>#REF!</v>
      </c>
      <c r="I14" s="411" t="e">
        <f aca="true" t="shared" si="0" ref="I14:I45">H14/720</f>
        <v>#REF!</v>
      </c>
      <c r="J14" s="418"/>
      <c r="K14" s="411">
        <f aca="true" t="shared" si="1" ref="K14:K45">J14/720</f>
        <v>0</v>
      </c>
      <c r="L14" s="418"/>
      <c r="M14" s="411">
        <f aca="true" t="shared" si="2" ref="M14:M45">L14/720</f>
        <v>0</v>
      </c>
      <c r="N14" s="410" t="e">
        <f>'Свод.ведомость'!E12+'Свод.ведомость'!F12</f>
        <v>#REF!</v>
      </c>
      <c r="O14" s="411" t="e">
        <f aca="true" t="shared" si="3" ref="O14:O45">N14/720</f>
        <v>#REF!</v>
      </c>
      <c r="P14" s="424">
        <v>175</v>
      </c>
      <c r="Q14" s="411">
        <f aca="true" t="shared" si="4" ref="Q14:Q45">P14/720</f>
        <v>0.24305555555555555</v>
      </c>
      <c r="R14" s="410" t="e">
        <f>N14-P14</f>
        <v>#REF!</v>
      </c>
      <c r="S14" s="411" t="e">
        <f aca="true" t="shared" si="5" ref="S14:S45">R14/720</f>
        <v>#REF!</v>
      </c>
      <c r="T14" s="418"/>
      <c r="U14" s="411">
        <f aca="true" t="shared" si="6" ref="U14:U45">T14/720</f>
        <v>0</v>
      </c>
      <c r="V14" s="418"/>
      <c r="W14" s="411">
        <f aca="true" t="shared" si="7" ref="W14:W45">V14/720</f>
        <v>0</v>
      </c>
      <c r="X14" s="410" t="e">
        <f aca="true" t="shared" si="8" ref="X14:X45">D14+N14</f>
        <v>#REF!</v>
      </c>
      <c r="Y14" s="411" t="e">
        <f aca="true" t="shared" si="9" ref="Y14:Y45">X14/720</f>
        <v>#REF!</v>
      </c>
      <c r="Z14" s="410">
        <f aca="true" t="shared" si="10" ref="Z14:Z45">F14+P14</f>
        <v>175</v>
      </c>
      <c r="AA14" s="411">
        <f aca="true" t="shared" si="11" ref="AA14:AA45">Z14/720</f>
        <v>0.24305555555555555</v>
      </c>
      <c r="AB14" s="410" t="e">
        <f>X14-Z14</f>
        <v>#REF!</v>
      </c>
      <c r="AC14" s="411" t="e">
        <f aca="true" t="shared" si="12" ref="AC14:AC45">AB14/720</f>
        <v>#REF!</v>
      </c>
      <c r="AD14" s="412"/>
    </row>
    <row r="15" spans="1:30" s="408" customFormat="1" ht="12">
      <c r="A15" s="407">
        <v>2</v>
      </c>
      <c r="B15" s="409" t="e">
        <f>#REF!</f>
        <v>#REF!</v>
      </c>
      <c r="C15" s="427" t="s">
        <v>446</v>
      </c>
      <c r="D15" s="410" t="e">
        <f>'Свод.ведомость'!D13</f>
        <v>#REF!</v>
      </c>
      <c r="E15" s="411" t="e">
        <f aca="true" t="shared" si="13" ref="E15:G70">D15/720</f>
        <v>#REF!</v>
      </c>
      <c r="F15" s="424">
        <v>336.1</v>
      </c>
      <c r="G15" s="411">
        <f t="shared" si="13"/>
        <v>0.4668055555555556</v>
      </c>
      <c r="H15" s="410" t="e">
        <f aca="true" t="shared" si="14" ref="H15:H70">D15-F15</f>
        <v>#REF!</v>
      </c>
      <c r="I15" s="411" t="e">
        <f t="shared" si="0"/>
        <v>#REF!</v>
      </c>
      <c r="J15" s="418"/>
      <c r="K15" s="411">
        <f t="shared" si="1"/>
        <v>0</v>
      </c>
      <c r="L15" s="418"/>
      <c r="M15" s="411">
        <f t="shared" si="2"/>
        <v>0</v>
      </c>
      <c r="N15" s="410" t="e">
        <f>'Свод.ведомость'!E13+'Свод.ведомость'!F13</f>
        <v>#REF!</v>
      </c>
      <c r="O15" s="411" t="e">
        <f t="shared" si="3"/>
        <v>#REF!</v>
      </c>
      <c r="P15" s="424">
        <v>296</v>
      </c>
      <c r="Q15" s="411">
        <f t="shared" si="4"/>
        <v>0.4111111111111111</v>
      </c>
      <c r="R15" s="410" t="e">
        <f aca="true" t="shared" si="15" ref="R15:R70">N15-P15</f>
        <v>#REF!</v>
      </c>
      <c r="S15" s="411" t="e">
        <f t="shared" si="5"/>
        <v>#REF!</v>
      </c>
      <c r="T15" s="418"/>
      <c r="U15" s="411">
        <f t="shared" si="6"/>
        <v>0</v>
      </c>
      <c r="V15" s="418"/>
      <c r="W15" s="411">
        <f t="shared" si="7"/>
        <v>0</v>
      </c>
      <c r="X15" s="410" t="e">
        <f t="shared" si="8"/>
        <v>#REF!</v>
      </c>
      <c r="Y15" s="411" t="e">
        <f t="shared" si="9"/>
        <v>#REF!</v>
      </c>
      <c r="Z15" s="410">
        <f t="shared" si="10"/>
        <v>632.1</v>
      </c>
      <c r="AA15" s="411">
        <f t="shared" si="11"/>
        <v>0.8779166666666667</v>
      </c>
      <c r="AB15" s="410" t="e">
        <f aca="true" t="shared" si="16" ref="AB15:AB70">X15-Z15</f>
        <v>#REF!</v>
      </c>
      <c r="AC15" s="411" t="e">
        <f t="shared" si="12"/>
        <v>#REF!</v>
      </c>
      <c r="AD15" s="412"/>
    </row>
    <row r="16" spans="1:30" s="408" customFormat="1" ht="12">
      <c r="A16" s="407">
        <v>3</v>
      </c>
      <c r="B16" s="409" t="e">
        <f>#REF!</f>
        <v>#REF!</v>
      </c>
      <c r="C16" s="427" t="s">
        <v>446</v>
      </c>
      <c r="D16" s="410" t="e">
        <f>'Свод.ведомость'!D14</f>
        <v>#REF!</v>
      </c>
      <c r="E16" s="411" t="e">
        <f t="shared" si="13"/>
        <v>#REF!</v>
      </c>
      <c r="F16" s="424"/>
      <c r="G16" s="411">
        <f t="shared" si="13"/>
        <v>0</v>
      </c>
      <c r="H16" s="410" t="e">
        <f t="shared" si="14"/>
        <v>#REF!</v>
      </c>
      <c r="I16" s="411" t="e">
        <f t="shared" si="0"/>
        <v>#REF!</v>
      </c>
      <c r="J16" s="418"/>
      <c r="K16" s="411">
        <f t="shared" si="1"/>
        <v>0</v>
      </c>
      <c r="L16" s="418"/>
      <c r="M16" s="411">
        <f t="shared" si="2"/>
        <v>0</v>
      </c>
      <c r="N16" s="410" t="e">
        <f>'Свод.ведомость'!E14+'Свод.ведомость'!F14</f>
        <v>#REF!</v>
      </c>
      <c r="O16" s="411" t="e">
        <f t="shared" si="3"/>
        <v>#REF!</v>
      </c>
      <c r="P16" s="424"/>
      <c r="Q16" s="411">
        <f t="shared" si="4"/>
        <v>0</v>
      </c>
      <c r="R16" s="410" t="e">
        <f t="shared" si="15"/>
        <v>#REF!</v>
      </c>
      <c r="S16" s="411" t="e">
        <f t="shared" si="5"/>
        <v>#REF!</v>
      </c>
      <c r="T16" s="418"/>
      <c r="U16" s="411">
        <f t="shared" si="6"/>
        <v>0</v>
      </c>
      <c r="V16" s="418"/>
      <c r="W16" s="411">
        <f t="shared" si="7"/>
        <v>0</v>
      </c>
      <c r="X16" s="410" t="e">
        <f t="shared" si="8"/>
        <v>#REF!</v>
      </c>
      <c r="Y16" s="411" t="e">
        <f t="shared" si="9"/>
        <v>#REF!</v>
      </c>
      <c r="Z16" s="410">
        <f t="shared" si="10"/>
        <v>0</v>
      </c>
      <c r="AA16" s="411">
        <f t="shared" si="11"/>
        <v>0</v>
      </c>
      <c r="AB16" s="410" t="e">
        <f t="shared" si="16"/>
        <v>#REF!</v>
      </c>
      <c r="AC16" s="411" t="e">
        <f t="shared" si="12"/>
        <v>#REF!</v>
      </c>
      <c r="AD16" s="412"/>
    </row>
    <row r="17" spans="1:30" s="408" customFormat="1" ht="12">
      <c r="A17" s="407">
        <v>4</v>
      </c>
      <c r="B17" s="409" t="e">
        <f>#REF!</f>
        <v>#REF!</v>
      </c>
      <c r="C17" s="427" t="s">
        <v>446</v>
      </c>
      <c r="D17" s="410" t="e">
        <f>'Свод.ведомость'!D15</f>
        <v>#REF!</v>
      </c>
      <c r="E17" s="411" t="e">
        <f t="shared" si="13"/>
        <v>#REF!</v>
      </c>
      <c r="F17" s="424"/>
      <c r="G17" s="411">
        <f t="shared" si="13"/>
        <v>0</v>
      </c>
      <c r="H17" s="410" t="e">
        <f t="shared" si="14"/>
        <v>#REF!</v>
      </c>
      <c r="I17" s="411" t="e">
        <f t="shared" si="0"/>
        <v>#REF!</v>
      </c>
      <c r="J17" s="418"/>
      <c r="K17" s="411">
        <f t="shared" si="1"/>
        <v>0</v>
      </c>
      <c r="L17" s="418"/>
      <c r="M17" s="411">
        <f t="shared" si="2"/>
        <v>0</v>
      </c>
      <c r="N17" s="410" t="e">
        <f>'Свод.ведомость'!E15+'Свод.ведомость'!F15</f>
        <v>#REF!</v>
      </c>
      <c r="O17" s="411" t="e">
        <f t="shared" si="3"/>
        <v>#REF!</v>
      </c>
      <c r="P17" s="424"/>
      <c r="Q17" s="411">
        <f t="shared" si="4"/>
        <v>0</v>
      </c>
      <c r="R17" s="410" t="e">
        <f t="shared" si="15"/>
        <v>#REF!</v>
      </c>
      <c r="S17" s="411" t="e">
        <f t="shared" si="5"/>
        <v>#REF!</v>
      </c>
      <c r="T17" s="418"/>
      <c r="U17" s="411">
        <f t="shared" si="6"/>
        <v>0</v>
      </c>
      <c r="V17" s="418"/>
      <c r="W17" s="411">
        <f t="shared" si="7"/>
        <v>0</v>
      </c>
      <c r="X17" s="410" t="e">
        <f t="shared" si="8"/>
        <v>#REF!</v>
      </c>
      <c r="Y17" s="411" t="e">
        <f t="shared" si="9"/>
        <v>#REF!</v>
      </c>
      <c r="Z17" s="410">
        <f t="shared" si="10"/>
        <v>0</v>
      </c>
      <c r="AA17" s="411">
        <f t="shared" si="11"/>
        <v>0</v>
      </c>
      <c r="AB17" s="410" t="e">
        <f t="shared" si="16"/>
        <v>#REF!</v>
      </c>
      <c r="AC17" s="411" t="e">
        <f t="shared" si="12"/>
        <v>#REF!</v>
      </c>
      <c r="AD17" s="412"/>
    </row>
    <row r="18" spans="1:30" s="408" customFormat="1" ht="12">
      <c r="A18" s="407">
        <v>5</v>
      </c>
      <c r="B18" s="409" t="e">
        <f>#REF!</f>
        <v>#REF!</v>
      </c>
      <c r="C18" s="427" t="s">
        <v>446</v>
      </c>
      <c r="D18" s="410" t="e">
        <f>'Свод.ведомость'!D16</f>
        <v>#REF!</v>
      </c>
      <c r="E18" s="411" t="e">
        <f t="shared" si="13"/>
        <v>#REF!</v>
      </c>
      <c r="F18" s="424"/>
      <c r="G18" s="411">
        <f t="shared" si="13"/>
        <v>0</v>
      </c>
      <c r="H18" s="410" t="e">
        <f t="shared" si="14"/>
        <v>#REF!</v>
      </c>
      <c r="I18" s="411" t="e">
        <f t="shared" si="0"/>
        <v>#REF!</v>
      </c>
      <c r="J18" s="418"/>
      <c r="K18" s="411">
        <f t="shared" si="1"/>
        <v>0</v>
      </c>
      <c r="L18" s="418"/>
      <c r="M18" s="411">
        <f t="shared" si="2"/>
        <v>0</v>
      </c>
      <c r="N18" s="410" t="e">
        <f>'Свод.ведомость'!E16+'Свод.ведомость'!F16</f>
        <v>#REF!</v>
      </c>
      <c r="O18" s="411" t="e">
        <f t="shared" si="3"/>
        <v>#REF!</v>
      </c>
      <c r="P18" s="424"/>
      <c r="Q18" s="411">
        <f t="shared" si="4"/>
        <v>0</v>
      </c>
      <c r="R18" s="410" t="e">
        <f t="shared" si="15"/>
        <v>#REF!</v>
      </c>
      <c r="S18" s="411" t="e">
        <f t="shared" si="5"/>
        <v>#REF!</v>
      </c>
      <c r="T18" s="418"/>
      <c r="U18" s="411">
        <f t="shared" si="6"/>
        <v>0</v>
      </c>
      <c r="V18" s="418"/>
      <c r="W18" s="411">
        <f t="shared" si="7"/>
        <v>0</v>
      </c>
      <c r="X18" s="410" t="e">
        <f t="shared" si="8"/>
        <v>#REF!</v>
      </c>
      <c r="Y18" s="411" t="e">
        <f t="shared" si="9"/>
        <v>#REF!</v>
      </c>
      <c r="Z18" s="410">
        <f t="shared" si="10"/>
        <v>0</v>
      </c>
      <c r="AA18" s="411">
        <f t="shared" si="11"/>
        <v>0</v>
      </c>
      <c r="AB18" s="410" t="e">
        <f t="shared" si="16"/>
        <v>#REF!</v>
      </c>
      <c r="AC18" s="411" t="e">
        <f t="shared" si="12"/>
        <v>#REF!</v>
      </c>
      <c r="AD18" s="412"/>
    </row>
    <row r="19" spans="1:30" s="408" customFormat="1" ht="12">
      <c r="A19" s="407">
        <v>6</v>
      </c>
      <c r="B19" s="409" t="e">
        <f>#REF!</f>
        <v>#REF!</v>
      </c>
      <c r="C19" s="427" t="s">
        <v>446</v>
      </c>
      <c r="D19" s="410" t="e">
        <f>'Свод.ведомость'!D17</f>
        <v>#REF!</v>
      </c>
      <c r="E19" s="411" t="e">
        <f t="shared" si="13"/>
        <v>#REF!</v>
      </c>
      <c r="F19" s="424">
        <v>167.5</v>
      </c>
      <c r="G19" s="411">
        <f t="shared" si="13"/>
        <v>0.2326388888888889</v>
      </c>
      <c r="H19" s="410" t="e">
        <f t="shared" si="14"/>
        <v>#REF!</v>
      </c>
      <c r="I19" s="411" t="e">
        <f t="shared" si="0"/>
        <v>#REF!</v>
      </c>
      <c r="J19" s="418"/>
      <c r="K19" s="411">
        <f t="shared" si="1"/>
        <v>0</v>
      </c>
      <c r="L19" s="418"/>
      <c r="M19" s="411">
        <f t="shared" si="2"/>
        <v>0</v>
      </c>
      <c r="N19" s="410" t="e">
        <f>'Свод.ведомость'!E17+'Свод.ведомость'!F17</f>
        <v>#REF!</v>
      </c>
      <c r="O19" s="411" t="e">
        <f t="shared" si="3"/>
        <v>#REF!</v>
      </c>
      <c r="P19" s="424">
        <v>58.4</v>
      </c>
      <c r="Q19" s="411">
        <f t="shared" si="4"/>
        <v>0.0811111111111111</v>
      </c>
      <c r="R19" s="410" t="e">
        <f t="shared" si="15"/>
        <v>#REF!</v>
      </c>
      <c r="S19" s="411" t="e">
        <f t="shared" si="5"/>
        <v>#REF!</v>
      </c>
      <c r="T19" s="418"/>
      <c r="U19" s="411">
        <f t="shared" si="6"/>
        <v>0</v>
      </c>
      <c r="V19" s="418"/>
      <c r="W19" s="411">
        <f t="shared" si="7"/>
        <v>0</v>
      </c>
      <c r="X19" s="410" t="e">
        <f t="shared" si="8"/>
        <v>#REF!</v>
      </c>
      <c r="Y19" s="411" t="e">
        <f t="shared" si="9"/>
        <v>#REF!</v>
      </c>
      <c r="Z19" s="410">
        <f t="shared" si="10"/>
        <v>225.9</v>
      </c>
      <c r="AA19" s="411">
        <f t="shared" si="11"/>
        <v>0.31375000000000003</v>
      </c>
      <c r="AB19" s="410" t="e">
        <f t="shared" si="16"/>
        <v>#REF!</v>
      </c>
      <c r="AC19" s="411" t="e">
        <f t="shared" si="12"/>
        <v>#REF!</v>
      </c>
      <c r="AD19" s="412"/>
    </row>
    <row r="20" spans="1:30" s="408" customFormat="1" ht="12">
      <c r="A20" s="407">
        <v>7</v>
      </c>
      <c r="B20" s="409" t="e">
        <f>#REF!</f>
        <v>#REF!</v>
      </c>
      <c r="C20" s="427" t="s">
        <v>446</v>
      </c>
      <c r="D20" s="410" t="e">
        <f>'Свод.ведомость'!D18</f>
        <v>#REF!</v>
      </c>
      <c r="E20" s="411" t="e">
        <f t="shared" si="13"/>
        <v>#REF!</v>
      </c>
      <c r="F20" s="424"/>
      <c r="G20" s="411">
        <f t="shared" si="13"/>
        <v>0</v>
      </c>
      <c r="H20" s="410" t="e">
        <f t="shared" si="14"/>
        <v>#REF!</v>
      </c>
      <c r="I20" s="411" t="e">
        <f t="shared" si="0"/>
        <v>#REF!</v>
      </c>
      <c r="J20" s="418"/>
      <c r="K20" s="411">
        <f t="shared" si="1"/>
        <v>0</v>
      </c>
      <c r="L20" s="418"/>
      <c r="M20" s="411">
        <f t="shared" si="2"/>
        <v>0</v>
      </c>
      <c r="N20" s="410" t="e">
        <f>'Свод.ведомость'!E18+'Свод.ведомость'!F18</f>
        <v>#REF!</v>
      </c>
      <c r="O20" s="411" t="e">
        <f t="shared" si="3"/>
        <v>#REF!</v>
      </c>
      <c r="P20" s="424"/>
      <c r="Q20" s="411">
        <f t="shared" si="4"/>
        <v>0</v>
      </c>
      <c r="R20" s="410" t="e">
        <f t="shared" si="15"/>
        <v>#REF!</v>
      </c>
      <c r="S20" s="411" t="e">
        <f t="shared" si="5"/>
        <v>#REF!</v>
      </c>
      <c r="T20" s="418"/>
      <c r="U20" s="411">
        <f t="shared" si="6"/>
        <v>0</v>
      </c>
      <c r="V20" s="418"/>
      <c r="W20" s="411">
        <f t="shared" si="7"/>
        <v>0</v>
      </c>
      <c r="X20" s="410" t="e">
        <f t="shared" si="8"/>
        <v>#REF!</v>
      </c>
      <c r="Y20" s="411" t="e">
        <f t="shared" si="9"/>
        <v>#REF!</v>
      </c>
      <c r="Z20" s="410">
        <f t="shared" si="10"/>
        <v>0</v>
      </c>
      <c r="AA20" s="411">
        <f t="shared" si="11"/>
        <v>0</v>
      </c>
      <c r="AB20" s="410" t="e">
        <f t="shared" si="16"/>
        <v>#REF!</v>
      </c>
      <c r="AC20" s="411" t="e">
        <f t="shared" si="12"/>
        <v>#REF!</v>
      </c>
      <c r="AD20" s="412"/>
    </row>
    <row r="21" spans="1:30" s="408" customFormat="1" ht="12">
      <c r="A21" s="407">
        <v>8</v>
      </c>
      <c r="B21" s="409" t="e">
        <f>#REF!</f>
        <v>#REF!</v>
      </c>
      <c r="C21" s="427" t="s">
        <v>448</v>
      </c>
      <c r="D21" s="410" t="e">
        <f>'Свод.ведомость'!D19</f>
        <v>#REF!</v>
      </c>
      <c r="E21" s="411" t="e">
        <f t="shared" si="13"/>
        <v>#REF!</v>
      </c>
      <c r="F21" s="424">
        <v>320</v>
      </c>
      <c r="G21" s="411">
        <f t="shared" si="13"/>
        <v>0.4444444444444444</v>
      </c>
      <c r="H21" s="410" t="e">
        <f t="shared" si="14"/>
        <v>#REF!</v>
      </c>
      <c r="I21" s="411" t="e">
        <f t="shared" si="0"/>
        <v>#REF!</v>
      </c>
      <c r="J21" s="418"/>
      <c r="K21" s="411">
        <f t="shared" si="1"/>
        <v>0</v>
      </c>
      <c r="L21" s="418"/>
      <c r="M21" s="411">
        <f t="shared" si="2"/>
        <v>0</v>
      </c>
      <c r="N21" s="410" t="e">
        <f>'Свод.ведомость'!E19+'Свод.ведомость'!F19</f>
        <v>#REF!</v>
      </c>
      <c r="O21" s="411" t="e">
        <f t="shared" si="3"/>
        <v>#REF!</v>
      </c>
      <c r="P21" s="424">
        <v>40</v>
      </c>
      <c r="Q21" s="411">
        <f t="shared" si="4"/>
        <v>0.05555555555555555</v>
      </c>
      <c r="R21" s="410" t="e">
        <f t="shared" si="15"/>
        <v>#REF!</v>
      </c>
      <c r="S21" s="411" t="e">
        <f t="shared" si="5"/>
        <v>#REF!</v>
      </c>
      <c r="T21" s="418"/>
      <c r="U21" s="411">
        <f t="shared" si="6"/>
        <v>0</v>
      </c>
      <c r="V21" s="418"/>
      <c r="W21" s="411">
        <f t="shared" si="7"/>
        <v>0</v>
      </c>
      <c r="X21" s="410" t="e">
        <f t="shared" si="8"/>
        <v>#REF!</v>
      </c>
      <c r="Y21" s="411" t="e">
        <f t="shared" si="9"/>
        <v>#REF!</v>
      </c>
      <c r="Z21" s="410">
        <f t="shared" si="10"/>
        <v>360</v>
      </c>
      <c r="AA21" s="411">
        <f t="shared" si="11"/>
        <v>0.5</v>
      </c>
      <c r="AB21" s="410" t="e">
        <f t="shared" si="16"/>
        <v>#REF!</v>
      </c>
      <c r="AC21" s="411" t="e">
        <f t="shared" si="12"/>
        <v>#REF!</v>
      </c>
      <c r="AD21" s="412"/>
    </row>
    <row r="22" spans="1:30" s="408" customFormat="1" ht="12">
      <c r="A22" s="407">
        <v>9</v>
      </c>
      <c r="B22" s="409" t="e">
        <f>#REF!</f>
        <v>#REF!</v>
      </c>
      <c r="C22" s="427" t="s">
        <v>446</v>
      </c>
      <c r="D22" s="410" t="e">
        <f>'Свод.ведомость'!D20</f>
        <v>#REF!</v>
      </c>
      <c r="E22" s="411" t="e">
        <f t="shared" si="13"/>
        <v>#REF!</v>
      </c>
      <c r="F22" s="424"/>
      <c r="G22" s="411">
        <f t="shared" si="13"/>
        <v>0</v>
      </c>
      <c r="H22" s="410" t="e">
        <f t="shared" si="14"/>
        <v>#REF!</v>
      </c>
      <c r="I22" s="411" t="e">
        <f t="shared" si="0"/>
        <v>#REF!</v>
      </c>
      <c r="J22" s="418"/>
      <c r="K22" s="411">
        <f t="shared" si="1"/>
        <v>0</v>
      </c>
      <c r="L22" s="418"/>
      <c r="M22" s="411">
        <f t="shared" si="2"/>
        <v>0</v>
      </c>
      <c r="N22" s="410" t="e">
        <f>'Свод.ведомость'!E20+'Свод.ведомость'!F20</f>
        <v>#REF!</v>
      </c>
      <c r="O22" s="411" t="e">
        <f t="shared" si="3"/>
        <v>#REF!</v>
      </c>
      <c r="P22" s="424"/>
      <c r="Q22" s="411">
        <f t="shared" si="4"/>
        <v>0</v>
      </c>
      <c r="R22" s="410" t="e">
        <f t="shared" si="15"/>
        <v>#REF!</v>
      </c>
      <c r="S22" s="411" t="e">
        <f t="shared" si="5"/>
        <v>#REF!</v>
      </c>
      <c r="T22" s="418"/>
      <c r="U22" s="411">
        <f t="shared" si="6"/>
        <v>0</v>
      </c>
      <c r="V22" s="418"/>
      <c r="W22" s="411">
        <f t="shared" si="7"/>
        <v>0</v>
      </c>
      <c r="X22" s="410" t="e">
        <f t="shared" si="8"/>
        <v>#REF!</v>
      </c>
      <c r="Y22" s="411" t="e">
        <f t="shared" si="9"/>
        <v>#REF!</v>
      </c>
      <c r="Z22" s="410">
        <f t="shared" si="10"/>
        <v>0</v>
      </c>
      <c r="AA22" s="411">
        <f t="shared" si="11"/>
        <v>0</v>
      </c>
      <c r="AB22" s="410" t="e">
        <f t="shared" si="16"/>
        <v>#REF!</v>
      </c>
      <c r="AC22" s="411" t="e">
        <f t="shared" si="12"/>
        <v>#REF!</v>
      </c>
      <c r="AD22" s="412"/>
    </row>
    <row r="23" spans="1:30" s="408" customFormat="1" ht="12">
      <c r="A23" s="407">
        <v>10</v>
      </c>
      <c r="B23" s="409" t="e">
        <f>#REF!</f>
        <v>#REF!</v>
      </c>
      <c r="C23" s="427" t="s">
        <v>446</v>
      </c>
      <c r="D23" s="410" t="e">
        <f>'Свод.ведомость'!D21</f>
        <v>#REF!</v>
      </c>
      <c r="E23" s="411" t="e">
        <f t="shared" si="13"/>
        <v>#REF!</v>
      </c>
      <c r="F23" s="424">
        <v>36</v>
      </c>
      <c r="G23" s="411">
        <f t="shared" si="13"/>
        <v>0.05</v>
      </c>
      <c r="H23" s="410" t="e">
        <f t="shared" si="14"/>
        <v>#REF!</v>
      </c>
      <c r="I23" s="411" t="e">
        <f t="shared" si="0"/>
        <v>#REF!</v>
      </c>
      <c r="J23" s="418"/>
      <c r="K23" s="411">
        <f t="shared" si="1"/>
        <v>0</v>
      </c>
      <c r="L23" s="418"/>
      <c r="M23" s="411">
        <f t="shared" si="2"/>
        <v>0</v>
      </c>
      <c r="N23" s="410" t="e">
        <f>'Свод.ведомость'!E21+'Свод.ведомость'!F21</f>
        <v>#REF!</v>
      </c>
      <c r="O23" s="411" t="e">
        <f t="shared" si="3"/>
        <v>#REF!</v>
      </c>
      <c r="P23" s="424">
        <v>135.5</v>
      </c>
      <c r="Q23" s="411">
        <f t="shared" si="4"/>
        <v>0.18819444444444444</v>
      </c>
      <c r="R23" s="410" t="e">
        <f t="shared" si="15"/>
        <v>#REF!</v>
      </c>
      <c r="S23" s="411" t="e">
        <f t="shared" si="5"/>
        <v>#REF!</v>
      </c>
      <c r="T23" s="418"/>
      <c r="U23" s="411">
        <f t="shared" si="6"/>
        <v>0</v>
      </c>
      <c r="V23" s="418"/>
      <c r="W23" s="411">
        <f t="shared" si="7"/>
        <v>0</v>
      </c>
      <c r="X23" s="410" t="e">
        <f t="shared" si="8"/>
        <v>#REF!</v>
      </c>
      <c r="Y23" s="411" t="e">
        <f t="shared" si="9"/>
        <v>#REF!</v>
      </c>
      <c r="Z23" s="410">
        <f t="shared" si="10"/>
        <v>171.5</v>
      </c>
      <c r="AA23" s="411">
        <f t="shared" si="11"/>
        <v>0.23819444444444443</v>
      </c>
      <c r="AB23" s="410" t="e">
        <f t="shared" si="16"/>
        <v>#REF!</v>
      </c>
      <c r="AC23" s="411" t="e">
        <f t="shared" si="12"/>
        <v>#REF!</v>
      </c>
      <c r="AD23" s="412"/>
    </row>
    <row r="24" spans="1:30" s="408" customFormat="1" ht="12">
      <c r="A24" s="407">
        <v>11</v>
      </c>
      <c r="B24" s="409" t="e">
        <f>#REF!</f>
        <v>#REF!</v>
      </c>
      <c r="C24" s="427" t="s">
        <v>457</v>
      </c>
      <c r="D24" s="410" t="e">
        <f>'Свод.ведомость'!D22</f>
        <v>#REF!</v>
      </c>
      <c r="E24" s="411" t="e">
        <f t="shared" si="13"/>
        <v>#REF!</v>
      </c>
      <c r="F24" s="424"/>
      <c r="G24" s="411">
        <f t="shared" si="13"/>
        <v>0</v>
      </c>
      <c r="H24" s="410" t="e">
        <f t="shared" si="14"/>
        <v>#REF!</v>
      </c>
      <c r="I24" s="411" t="e">
        <f t="shared" si="0"/>
        <v>#REF!</v>
      </c>
      <c r="J24" s="418"/>
      <c r="K24" s="411">
        <f t="shared" si="1"/>
        <v>0</v>
      </c>
      <c r="L24" s="418"/>
      <c r="M24" s="411">
        <f t="shared" si="2"/>
        <v>0</v>
      </c>
      <c r="N24" s="410" t="e">
        <f>'Свод.ведомость'!E22+'Свод.ведомость'!F22</f>
        <v>#REF!</v>
      </c>
      <c r="O24" s="411" t="e">
        <f t="shared" si="3"/>
        <v>#REF!</v>
      </c>
      <c r="P24" s="424"/>
      <c r="Q24" s="411">
        <f t="shared" si="4"/>
        <v>0</v>
      </c>
      <c r="R24" s="410" t="e">
        <f t="shared" si="15"/>
        <v>#REF!</v>
      </c>
      <c r="S24" s="411" t="e">
        <f t="shared" si="5"/>
        <v>#REF!</v>
      </c>
      <c r="T24" s="418"/>
      <c r="U24" s="411">
        <f t="shared" si="6"/>
        <v>0</v>
      </c>
      <c r="V24" s="418"/>
      <c r="W24" s="411">
        <f t="shared" si="7"/>
        <v>0</v>
      </c>
      <c r="X24" s="410" t="e">
        <f t="shared" si="8"/>
        <v>#REF!</v>
      </c>
      <c r="Y24" s="411" t="e">
        <f t="shared" si="9"/>
        <v>#REF!</v>
      </c>
      <c r="Z24" s="410">
        <f t="shared" si="10"/>
        <v>0</v>
      </c>
      <c r="AA24" s="411">
        <f t="shared" si="11"/>
        <v>0</v>
      </c>
      <c r="AB24" s="410" t="e">
        <f t="shared" si="16"/>
        <v>#REF!</v>
      </c>
      <c r="AC24" s="411" t="e">
        <f t="shared" si="12"/>
        <v>#REF!</v>
      </c>
      <c r="AD24" s="412"/>
    </row>
    <row r="25" spans="1:30" s="408" customFormat="1" ht="12">
      <c r="A25" s="407">
        <v>12</v>
      </c>
      <c r="B25" s="409" t="e">
        <f>#REF!</f>
        <v>#REF!</v>
      </c>
      <c r="C25" s="427" t="s">
        <v>446</v>
      </c>
      <c r="D25" s="410" t="e">
        <f>'Свод.ведомость'!D23</f>
        <v>#REF!</v>
      </c>
      <c r="E25" s="411" t="e">
        <f t="shared" si="13"/>
        <v>#REF!</v>
      </c>
      <c r="F25" s="424">
        <v>170</v>
      </c>
      <c r="G25" s="411">
        <f t="shared" si="13"/>
        <v>0.2361111111111111</v>
      </c>
      <c r="H25" s="410" t="e">
        <f t="shared" si="14"/>
        <v>#REF!</v>
      </c>
      <c r="I25" s="411" t="e">
        <f t="shared" si="0"/>
        <v>#REF!</v>
      </c>
      <c r="J25" s="418"/>
      <c r="K25" s="411">
        <f t="shared" si="1"/>
        <v>0</v>
      </c>
      <c r="L25" s="418"/>
      <c r="M25" s="411">
        <f t="shared" si="2"/>
        <v>0</v>
      </c>
      <c r="N25" s="410" t="e">
        <f>'Свод.ведомость'!E23+'Свод.ведомость'!F23</f>
        <v>#REF!</v>
      </c>
      <c r="O25" s="411" t="e">
        <f t="shared" si="3"/>
        <v>#REF!</v>
      </c>
      <c r="P25" s="424"/>
      <c r="Q25" s="411">
        <f t="shared" si="4"/>
        <v>0</v>
      </c>
      <c r="R25" s="410" t="e">
        <f t="shared" si="15"/>
        <v>#REF!</v>
      </c>
      <c r="S25" s="411" t="e">
        <f t="shared" si="5"/>
        <v>#REF!</v>
      </c>
      <c r="T25" s="418"/>
      <c r="U25" s="411">
        <f t="shared" si="6"/>
        <v>0</v>
      </c>
      <c r="V25" s="418"/>
      <c r="W25" s="411">
        <f t="shared" si="7"/>
        <v>0</v>
      </c>
      <c r="X25" s="410" t="e">
        <f t="shared" si="8"/>
        <v>#REF!</v>
      </c>
      <c r="Y25" s="411" t="e">
        <f t="shared" si="9"/>
        <v>#REF!</v>
      </c>
      <c r="Z25" s="410">
        <f t="shared" si="10"/>
        <v>170</v>
      </c>
      <c r="AA25" s="411">
        <f t="shared" si="11"/>
        <v>0.2361111111111111</v>
      </c>
      <c r="AB25" s="410" t="e">
        <f t="shared" si="16"/>
        <v>#REF!</v>
      </c>
      <c r="AC25" s="411" t="e">
        <f t="shared" si="12"/>
        <v>#REF!</v>
      </c>
      <c r="AD25" s="412"/>
    </row>
    <row r="26" spans="1:30" s="408" customFormat="1" ht="12">
      <c r="A26" s="407">
        <v>13</v>
      </c>
      <c r="B26" s="409" t="e">
        <f>#REF!</f>
        <v>#REF!</v>
      </c>
      <c r="C26" s="427" t="s">
        <v>446</v>
      </c>
      <c r="D26" s="410" t="e">
        <f>'Свод.ведомость'!D24</f>
        <v>#REF!</v>
      </c>
      <c r="E26" s="411" t="e">
        <f t="shared" si="13"/>
        <v>#REF!</v>
      </c>
      <c r="F26" s="424">
        <v>112</v>
      </c>
      <c r="G26" s="411">
        <f t="shared" si="13"/>
        <v>0.15555555555555556</v>
      </c>
      <c r="H26" s="410" t="e">
        <f t="shared" si="14"/>
        <v>#REF!</v>
      </c>
      <c r="I26" s="411" t="e">
        <f t="shared" si="0"/>
        <v>#REF!</v>
      </c>
      <c r="J26" s="418"/>
      <c r="K26" s="411">
        <f t="shared" si="1"/>
        <v>0</v>
      </c>
      <c r="L26" s="418"/>
      <c r="M26" s="411">
        <f t="shared" si="2"/>
        <v>0</v>
      </c>
      <c r="N26" s="410" t="e">
        <f>'Свод.ведомость'!E24+'Свод.ведомость'!F24</f>
        <v>#REF!</v>
      </c>
      <c r="O26" s="411" t="e">
        <f t="shared" si="3"/>
        <v>#REF!</v>
      </c>
      <c r="P26" s="424">
        <v>355.8</v>
      </c>
      <c r="Q26" s="411">
        <f t="shared" si="4"/>
        <v>0.4941666666666667</v>
      </c>
      <c r="R26" s="410" t="e">
        <f t="shared" si="15"/>
        <v>#REF!</v>
      </c>
      <c r="S26" s="411" t="e">
        <f t="shared" si="5"/>
        <v>#REF!</v>
      </c>
      <c r="T26" s="418"/>
      <c r="U26" s="411">
        <f t="shared" si="6"/>
        <v>0</v>
      </c>
      <c r="V26" s="418"/>
      <c r="W26" s="411">
        <f t="shared" si="7"/>
        <v>0</v>
      </c>
      <c r="X26" s="410" t="e">
        <f t="shared" si="8"/>
        <v>#REF!</v>
      </c>
      <c r="Y26" s="411" t="e">
        <f t="shared" si="9"/>
        <v>#REF!</v>
      </c>
      <c r="Z26" s="410">
        <f t="shared" si="10"/>
        <v>467.8</v>
      </c>
      <c r="AA26" s="411">
        <f t="shared" si="11"/>
        <v>0.6497222222222222</v>
      </c>
      <c r="AB26" s="410" t="e">
        <f t="shared" si="16"/>
        <v>#REF!</v>
      </c>
      <c r="AC26" s="411" t="e">
        <f t="shared" si="12"/>
        <v>#REF!</v>
      </c>
      <c r="AD26" s="412"/>
    </row>
    <row r="27" spans="1:30" s="414" customFormat="1" ht="12">
      <c r="A27" s="407">
        <v>14</v>
      </c>
      <c r="B27" s="409" t="e">
        <f>#REF!</f>
        <v>#REF!</v>
      </c>
      <c r="C27" s="427" t="s">
        <v>446</v>
      </c>
      <c r="D27" s="410" t="e">
        <f>'Свод.ведомость'!D25</f>
        <v>#REF!</v>
      </c>
      <c r="E27" s="411" t="e">
        <f t="shared" si="13"/>
        <v>#REF!</v>
      </c>
      <c r="F27" s="424"/>
      <c r="G27" s="411">
        <f t="shared" si="13"/>
        <v>0</v>
      </c>
      <c r="H27" s="410" t="e">
        <f t="shared" si="14"/>
        <v>#REF!</v>
      </c>
      <c r="I27" s="411" t="e">
        <f t="shared" si="0"/>
        <v>#REF!</v>
      </c>
      <c r="J27" s="418"/>
      <c r="K27" s="411">
        <f t="shared" si="1"/>
        <v>0</v>
      </c>
      <c r="L27" s="418"/>
      <c r="M27" s="411">
        <f t="shared" si="2"/>
        <v>0</v>
      </c>
      <c r="N27" s="410" t="e">
        <f>'Свод.ведомость'!E25+'Свод.ведомость'!F25</f>
        <v>#REF!</v>
      </c>
      <c r="O27" s="411" t="e">
        <f t="shared" si="3"/>
        <v>#REF!</v>
      </c>
      <c r="P27" s="424"/>
      <c r="Q27" s="411">
        <f t="shared" si="4"/>
        <v>0</v>
      </c>
      <c r="R27" s="410" t="e">
        <f t="shared" si="15"/>
        <v>#REF!</v>
      </c>
      <c r="S27" s="411" t="e">
        <f t="shared" si="5"/>
        <v>#REF!</v>
      </c>
      <c r="T27" s="418"/>
      <c r="U27" s="411">
        <f t="shared" si="6"/>
        <v>0</v>
      </c>
      <c r="V27" s="418"/>
      <c r="W27" s="411">
        <f t="shared" si="7"/>
        <v>0</v>
      </c>
      <c r="X27" s="410" t="e">
        <f t="shared" si="8"/>
        <v>#REF!</v>
      </c>
      <c r="Y27" s="411" t="e">
        <f t="shared" si="9"/>
        <v>#REF!</v>
      </c>
      <c r="Z27" s="410">
        <f t="shared" si="10"/>
        <v>0</v>
      </c>
      <c r="AA27" s="411">
        <f t="shared" si="11"/>
        <v>0</v>
      </c>
      <c r="AB27" s="410" t="e">
        <f t="shared" si="16"/>
        <v>#REF!</v>
      </c>
      <c r="AC27" s="411" t="e">
        <f t="shared" si="12"/>
        <v>#REF!</v>
      </c>
      <c r="AD27" s="413"/>
    </row>
    <row r="28" spans="1:30" s="408" customFormat="1" ht="12">
      <c r="A28" s="407">
        <v>15</v>
      </c>
      <c r="B28" s="409" t="e">
        <f>#REF!</f>
        <v>#REF!</v>
      </c>
      <c r="C28" s="427" t="s">
        <v>446</v>
      </c>
      <c r="D28" s="410" t="e">
        <f>'Свод.ведомость'!D26</f>
        <v>#REF!</v>
      </c>
      <c r="E28" s="411" t="e">
        <f t="shared" si="13"/>
        <v>#REF!</v>
      </c>
      <c r="F28" s="424"/>
      <c r="G28" s="411">
        <f t="shared" si="13"/>
        <v>0</v>
      </c>
      <c r="H28" s="410" t="e">
        <f t="shared" si="14"/>
        <v>#REF!</v>
      </c>
      <c r="I28" s="411" t="e">
        <f t="shared" si="0"/>
        <v>#REF!</v>
      </c>
      <c r="J28" s="418"/>
      <c r="K28" s="411">
        <f t="shared" si="1"/>
        <v>0</v>
      </c>
      <c r="L28" s="418"/>
      <c r="M28" s="411">
        <f t="shared" si="2"/>
        <v>0</v>
      </c>
      <c r="N28" s="410" t="e">
        <f>'Свод.ведомость'!E26+'Свод.ведомость'!F26</f>
        <v>#REF!</v>
      </c>
      <c r="O28" s="411" t="e">
        <f t="shared" si="3"/>
        <v>#REF!</v>
      </c>
      <c r="P28" s="424">
        <v>144.8</v>
      </c>
      <c r="Q28" s="411">
        <f t="shared" si="4"/>
        <v>0.20111111111111113</v>
      </c>
      <c r="R28" s="410" t="e">
        <f t="shared" si="15"/>
        <v>#REF!</v>
      </c>
      <c r="S28" s="411" t="e">
        <f t="shared" si="5"/>
        <v>#REF!</v>
      </c>
      <c r="T28" s="418"/>
      <c r="U28" s="411">
        <f t="shared" si="6"/>
        <v>0</v>
      </c>
      <c r="V28" s="418"/>
      <c r="W28" s="411">
        <f t="shared" si="7"/>
        <v>0</v>
      </c>
      <c r="X28" s="410" t="e">
        <f t="shared" si="8"/>
        <v>#REF!</v>
      </c>
      <c r="Y28" s="411" t="e">
        <f t="shared" si="9"/>
        <v>#REF!</v>
      </c>
      <c r="Z28" s="410">
        <f t="shared" si="10"/>
        <v>144.8</v>
      </c>
      <c r="AA28" s="411">
        <f t="shared" si="11"/>
        <v>0.20111111111111113</v>
      </c>
      <c r="AB28" s="410" t="e">
        <f t="shared" si="16"/>
        <v>#REF!</v>
      </c>
      <c r="AC28" s="411" t="e">
        <f t="shared" si="12"/>
        <v>#REF!</v>
      </c>
      <c r="AD28" s="412"/>
    </row>
    <row r="29" spans="1:30" s="408" customFormat="1" ht="12">
      <c r="A29" s="407">
        <v>16</v>
      </c>
      <c r="B29" s="409" t="e">
        <f>#REF!</f>
        <v>#REF!</v>
      </c>
      <c r="C29" s="427" t="s">
        <v>446</v>
      </c>
      <c r="D29" s="410" t="e">
        <f>'Свод.ведомость'!D27</f>
        <v>#REF!</v>
      </c>
      <c r="E29" s="411" t="e">
        <f t="shared" si="13"/>
        <v>#REF!</v>
      </c>
      <c r="F29" s="424">
        <v>493.2</v>
      </c>
      <c r="G29" s="411">
        <f t="shared" si="13"/>
        <v>0.6849999999999999</v>
      </c>
      <c r="H29" s="410" t="e">
        <f t="shared" si="14"/>
        <v>#REF!</v>
      </c>
      <c r="I29" s="411" t="e">
        <f t="shared" si="0"/>
        <v>#REF!</v>
      </c>
      <c r="J29" s="418"/>
      <c r="K29" s="411">
        <f t="shared" si="1"/>
        <v>0</v>
      </c>
      <c r="L29" s="418"/>
      <c r="M29" s="411">
        <f t="shared" si="2"/>
        <v>0</v>
      </c>
      <c r="N29" s="410" t="e">
        <f>'Свод.ведомость'!E27+'Свод.ведомость'!F27</f>
        <v>#REF!</v>
      </c>
      <c r="O29" s="411" t="e">
        <f t="shared" si="3"/>
        <v>#REF!</v>
      </c>
      <c r="P29" s="424">
        <v>78.9</v>
      </c>
      <c r="Q29" s="411">
        <f t="shared" si="4"/>
        <v>0.10958333333333334</v>
      </c>
      <c r="R29" s="410" t="e">
        <f t="shared" si="15"/>
        <v>#REF!</v>
      </c>
      <c r="S29" s="411" t="e">
        <f t="shared" si="5"/>
        <v>#REF!</v>
      </c>
      <c r="T29" s="418"/>
      <c r="U29" s="411">
        <f t="shared" si="6"/>
        <v>0</v>
      </c>
      <c r="V29" s="418"/>
      <c r="W29" s="411">
        <f t="shared" si="7"/>
        <v>0</v>
      </c>
      <c r="X29" s="410" t="e">
        <f t="shared" si="8"/>
        <v>#REF!</v>
      </c>
      <c r="Y29" s="411" t="e">
        <f t="shared" si="9"/>
        <v>#REF!</v>
      </c>
      <c r="Z29" s="410">
        <f t="shared" si="10"/>
        <v>572.1</v>
      </c>
      <c r="AA29" s="411">
        <f t="shared" si="11"/>
        <v>0.7945833333333334</v>
      </c>
      <c r="AB29" s="410" t="e">
        <f t="shared" si="16"/>
        <v>#REF!</v>
      </c>
      <c r="AC29" s="411" t="e">
        <f t="shared" si="12"/>
        <v>#REF!</v>
      </c>
      <c r="AD29" s="412"/>
    </row>
    <row r="30" spans="1:30" s="408" customFormat="1" ht="12">
      <c r="A30" s="407">
        <v>17</v>
      </c>
      <c r="B30" s="409" t="e">
        <f>#REF!</f>
        <v>#REF!</v>
      </c>
      <c r="C30" s="427" t="s">
        <v>446</v>
      </c>
      <c r="D30" s="410" t="e">
        <f>'Свод.ведомость'!D28</f>
        <v>#REF!</v>
      </c>
      <c r="E30" s="411" t="e">
        <f t="shared" si="13"/>
        <v>#REF!</v>
      </c>
      <c r="F30" s="424">
        <v>318.4</v>
      </c>
      <c r="G30" s="411">
        <f t="shared" si="13"/>
        <v>0.4422222222222222</v>
      </c>
      <c r="H30" s="410" t="e">
        <f t="shared" si="14"/>
        <v>#REF!</v>
      </c>
      <c r="I30" s="411" t="e">
        <f t="shared" si="0"/>
        <v>#REF!</v>
      </c>
      <c r="J30" s="418"/>
      <c r="K30" s="411">
        <f t="shared" si="1"/>
        <v>0</v>
      </c>
      <c r="L30" s="418"/>
      <c r="M30" s="411">
        <f t="shared" si="2"/>
        <v>0</v>
      </c>
      <c r="N30" s="410" t="e">
        <f>'Свод.ведомость'!E28+'Свод.ведомость'!F28</f>
        <v>#REF!</v>
      </c>
      <c r="O30" s="411" t="e">
        <f t="shared" si="3"/>
        <v>#REF!</v>
      </c>
      <c r="P30" s="424">
        <v>66.1</v>
      </c>
      <c r="Q30" s="411">
        <f t="shared" si="4"/>
        <v>0.09180555555555554</v>
      </c>
      <c r="R30" s="410" t="e">
        <f t="shared" si="15"/>
        <v>#REF!</v>
      </c>
      <c r="S30" s="411" t="e">
        <f t="shared" si="5"/>
        <v>#REF!</v>
      </c>
      <c r="T30" s="418"/>
      <c r="U30" s="411">
        <f t="shared" si="6"/>
        <v>0</v>
      </c>
      <c r="V30" s="418"/>
      <c r="W30" s="411">
        <f t="shared" si="7"/>
        <v>0</v>
      </c>
      <c r="X30" s="410" t="e">
        <f t="shared" si="8"/>
        <v>#REF!</v>
      </c>
      <c r="Y30" s="411" t="e">
        <f t="shared" si="9"/>
        <v>#REF!</v>
      </c>
      <c r="Z30" s="410">
        <f t="shared" si="10"/>
        <v>384.5</v>
      </c>
      <c r="AA30" s="411">
        <f t="shared" si="11"/>
        <v>0.5340277777777778</v>
      </c>
      <c r="AB30" s="410" t="e">
        <f t="shared" si="16"/>
        <v>#REF!</v>
      </c>
      <c r="AC30" s="411" t="e">
        <f t="shared" si="12"/>
        <v>#REF!</v>
      </c>
      <c r="AD30" s="412"/>
    </row>
    <row r="31" spans="1:30" s="408" customFormat="1" ht="12">
      <c r="A31" s="407">
        <v>18</v>
      </c>
      <c r="B31" s="409" t="e">
        <f>#REF!</f>
        <v>#REF!</v>
      </c>
      <c r="C31" s="427" t="s">
        <v>458</v>
      </c>
      <c r="D31" s="410" t="e">
        <f>'Свод.ведомость'!D29</f>
        <v>#REF!</v>
      </c>
      <c r="E31" s="411" t="e">
        <f t="shared" si="13"/>
        <v>#REF!</v>
      </c>
      <c r="F31" s="424">
        <v>160.8</v>
      </c>
      <c r="G31" s="411">
        <f t="shared" si="13"/>
        <v>0.22333333333333336</v>
      </c>
      <c r="H31" s="410" t="e">
        <f t="shared" si="14"/>
        <v>#REF!</v>
      </c>
      <c r="I31" s="411" t="e">
        <f t="shared" si="0"/>
        <v>#REF!</v>
      </c>
      <c r="J31" s="418"/>
      <c r="K31" s="411">
        <f t="shared" si="1"/>
        <v>0</v>
      </c>
      <c r="L31" s="418"/>
      <c r="M31" s="411">
        <f t="shared" si="2"/>
        <v>0</v>
      </c>
      <c r="N31" s="410" t="e">
        <f>'Свод.ведомость'!E29+'Свод.ведомость'!F29</f>
        <v>#REF!</v>
      </c>
      <c r="O31" s="411" t="e">
        <f t="shared" si="3"/>
        <v>#REF!</v>
      </c>
      <c r="P31" s="424"/>
      <c r="Q31" s="411">
        <f t="shared" si="4"/>
        <v>0</v>
      </c>
      <c r="R31" s="410" t="e">
        <f t="shared" si="15"/>
        <v>#REF!</v>
      </c>
      <c r="S31" s="411" t="e">
        <f t="shared" si="5"/>
        <v>#REF!</v>
      </c>
      <c r="T31" s="418"/>
      <c r="U31" s="411">
        <f t="shared" si="6"/>
        <v>0</v>
      </c>
      <c r="V31" s="418"/>
      <c r="W31" s="411">
        <f t="shared" si="7"/>
        <v>0</v>
      </c>
      <c r="X31" s="410" t="e">
        <f t="shared" si="8"/>
        <v>#REF!</v>
      </c>
      <c r="Y31" s="411" t="e">
        <f t="shared" si="9"/>
        <v>#REF!</v>
      </c>
      <c r="Z31" s="410">
        <f t="shared" si="10"/>
        <v>160.8</v>
      </c>
      <c r="AA31" s="411">
        <f t="shared" si="11"/>
        <v>0.22333333333333336</v>
      </c>
      <c r="AB31" s="410" t="e">
        <f t="shared" si="16"/>
        <v>#REF!</v>
      </c>
      <c r="AC31" s="411" t="e">
        <f t="shared" si="12"/>
        <v>#REF!</v>
      </c>
      <c r="AD31" s="412"/>
    </row>
    <row r="32" spans="1:30" s="408" customFormat="1" ht="12">
      <c r="A32" s="407">
        <v>19</v>
      </c>
      <c r="B32" s="409" t="e">
        <f>#REF!</f>
        <v>#REF!</v>
      </c>
      <c r="C32" s="427" t="s">
        <v>447</v>
      </c>
      <c r="D32" s="410" t="e">
        <f>'Свод.ведомость'!D30</f>
        <v>#REF!</v>
      </c>
      <c r="E32" s="411" t="e">
        <f t="shared" si="13"/>
        <v>#REF!</v>
      </c>
      <c r="F32" s="424">
        <v>44.9</v>
      </c>
      <c r="G32" s="411">
        <f t="shared" si="13"/>
        <v>0.06236111111111111</v>
      </c>
      <c r="H32" s="410" t="e">
        <f t="shared" si="14"/>
        <v>#REF!</v>
      </c>
      <c r="I32" s="411" t="e">
        <f t="shared" si="0"/>
        <v>#REF!</v>
      </c>
      <c r="J32" s="418"/>
      <c r="K32" s="411">
        <f t="shared" si="1"/>
        <v>0</v>
      </c>
      <c r="L32" s="418"/>
      <c r="M32" s="411">
        <f t="shared" si="2"/>
        <v>0</v>
      </c>
      <c r="N32" s="410" t="e">
        <f>'Свод.ведомость'!E30+'Свод.ведомость'!F30</f>
        <v>#REF!</v>
      </c>
      <c r="O32" s="411" t="e">
        <f t="shared" si="3"/>
        <v>#REF!</v>
      </c>
      <c r="P32" s="424">
        <v>80.2</v>
      </c>
      <c r="Q32" s="411">
        <f t="shared" si="4"/>
        <v>0.1113888888888889</v>
      </c>
      <c r="R32" s="410" t="e">
        <f t="shared" si="15"/>
        <v>#REF!</v>
      </c>
      <c r="S32" s="411" t="e">
        <f t="shared" si="5"/>
        <v>#REF!</v>
      </c>
      <c r="T32" s="418"/>
      <c r="U32" s="411">
        <f t="shared" si="6"/>
        <v>0</v>
      </c>
      <c r="V32" s="418"/>
      <c r="W32" s="411">
        <f t="shared" si="7"/>
        <v>0</v>
      </c>
      <c r="X32" s="410" t="e">
        <f t="shared" si="8"/>
        <v>#REF!</v>
      </c>
      <c r="Y32" s="411" t="e">
        <f t="shared" si="9"/>
        <v>#REF!</v>
      </c>
      <c r="Z32" s="410">
        <f t="shared" si="10"/>
        <v>125.1</v>
      </c>
      <c r="AA32" s="411">
        <f t="shared" si="11"/>
        <v>0.17375</v>
      </c>
      <c r="AB32" s="410" t="e">
        <f t="shared" si="16"/>
        <v>#REF!</v>
      </c>
      <c r="AC32" s="411" t="e">
        <f t="shared" si="12"/>
        <v>#REF!</v>
      </c>
      <c r="AD32" s="412"/>
    </row>
    <row r="33" spans="1:30" s="408" customFormat="1" ht="12">
      <c r="A33" s="407">
        <v>20</v>
      </c>
      <c r="B33" s="409" t="e">
        <f>#REF!</f>
        <v>#REF!</v>
      </c>
      <c r="C33" s="427" t="s">
        <v>449</v>
      </c>
      <c r="D33" s="410" t="e">
        <f>'Свод.ведомость'!D31</f>
        <v>#REF!</v>
      </c>
      <c r="E33" s="411" t="e">
        <f t="shared" si="13"/>
        <v>#REF!</v>
      </c>
      <c r="F33" s="424">
        <v>353.4</v>
      </c>
      <c r="G33" s="411">
        <f t="shared" si="13"/>
        <v>0.4908333333333333</v>
      </c>
      <c r="H33" s="410" t="e">
        <f t="shared" si="14"/>
        <v>#REF!</v>
      </c>
      <c r="I33" s="411" t="e">
        <f t="shared" si="0"/>
        <v>#REF!</v>
      </c>
      <c r="J33" s="418"/>
      <c r="K33" s="411">
        <f t="shared" si="1"/>
        <v>0</v>
      </c>
      <c r="L33" s="418"/>
      <c r="M33" s="411">
        <f t="shared" si="2"/>
        <v>0</v>
      </c>
      <c r="N33" s="410" t="e">
        <f>'Свод.ведомость'!E31+'Свод.ведомость'!F31</f>
        <v>#REF!</v>
      </c>
      <c r="O33" s="411" t="e">
        <f t="shared" si="3"/>
        <v>#REF!</v>
      </c>
      <c r="P33" s="424">
        <v>103.5</v>
      </c>
      <c r="Q33" s="411">
        <f t="shared" si="4"/>
        <v>0.14375</v>
      </c>
      <c r="R33" s="410" t="e">
        <f t="shared" si="15"/>
        <v>#REF!</v>
      </c>
      <c r="S33" s="411" t="e">
        <f t="shared" si="5"/>
        <v>#REF!</v>
      </c>
      <c r="T33" s="418"/>
      <c r="U33" s="411">
        <f t="shared" si="6"/>
        <v>0</v>
      </c>
      <c r="V33" s="418"/>
      <c r="W33" s="411">
        <f t="shared" si="7"/>
        <v>0</v>
      </c>
      <c r="X33" s="410" t="e">
        <f t="shared" si="8"/>
        <v>#REF!</v>
      </c>
      <c r="Y33" s="411" t="e">
        <f t="shared" si="9"/>
        <v>#REF!</v>
      </c>
      <c r="Z33" s="410">
        <f t="shared" si="10"/>
        <v>456.9</v>
      </c>
      <c r="AA33" s="411">
        <f t="shared" si="11"/>
        <v>0.6345833333333333</v>
      </c>
      <c r="AB33" s="410" t="e">
        <f t="shared" si="16"/>
        <v>#REF!</v>
      </c>
      <c r="AC33" s="411" t="e">
        <f t="shared" si="12"/>
        <v>#REF!</v>
      </c>
      <c r="AD33" s="412"/>
    </row>
    <row r="34" spans="1:30" s="408" customFormat="1" ht="12">
      <c r="A34" s="407">
        <v>21</v>
      </c>
      <c r="B34" s="409" t="e">
        <f>#REF!</f>
        <v>#REF!</v>
      </c>
      <c r="C34" s="427" t="s">
        <v>446</v>
      </c>
      <c r="D34" s="410" t="e">
        <f>'Свод.ведомость'!D32</f>
        <v>#REF!</v>
      </c>
      <c r="E34" s="411" t="e">
        <f t="shared" si="13"/>
        <v>#REF!</v>
      </c>
      <c r="F34" s="424">
        <f>58*4</f>
        <v>232</v>
      </c>
      <c r="G34" s="411">
        <f t="shared" si="13"/>
        <v>0.32222222222222224</v>
      </c>
      <c r="H34" s="410" t="e">
        <f t="shared" si="14"/>
        <v>#REF!</v>
      </c>
      <c r="I34" s="411" t="e">
        <f t="shared" si="0"/>
        <v>#REF!</v>
      </c>
      <c r="J34" s="418"/>
      <c r="K34" s="411">
        <f t="shared" si="1"/>
        <v>0</v>
      </c>
      <c r="L34" s="418"/>
      <c r="M34" s="411">
        <f t="shared" si="2"/>
        <v>0</v>
      </c>
      <c r="N34" s="410" t="e">
        <f>'Свод.ведомость'!E32+'Свод.ведомость'!F32</f>
        <v>#REF!</v>
      </c>
      <c r="O34" s="411" t="e">
        <f t="shared" si="3"/>
        <v>#REF!</v>
      </c>
      <c r="P34" s="424">
        <v>105</v>
      </c>
      <c r="Q34" s="411">
        <f t="shared" si="4"/>
        <v>0.14583333333333334</v>
      </c>
      <c r="R34" s="410" t="e">
        <f t="shared" si="15"/>
        <v>#REF!</v>
      </c>
      <c r="S34" s="411" t="e">
        <f t="shared" si="5"/>
        <v>#REF!</v>
      </c>
      <c r="T34" s="418"/>
      <c r="U34" s="411">
        <f t="shared" si="6"/>
        <v>0</v>
      </c>
      <c r="V34" s="418"/>
      <c r="W34" s="411">
        <f t="shared" si="7"/>
        <v>0</v>
      </c>
      <c r="X34" s="410" t="e">
        <f t="shared" si="8"/>
        <v>#REF!</v>
      </c>
      <c r="Y34" s="411" t="e">
        <f t="shared" si="9"/>
        <v>#REF!</v>
      </c>
      <c r="Z34" s="410">
        <f t="shared" si="10"/>
        <v>337</v>
      </c>
      <c r="AA34" s="411">
        <f t="shared" si="11"/>
        <v>0.46805555555555556</v>
      </c>
      <c r="AB34" s="410" t="e">
        <f t="shared" si="16"/>
        <v>#REF!</v>
      </c>
      <c r="AC34" s="411" t="e">
        <f t="shared" si="12"/>
        <v>#REF!</v>
      </c>
      <c r="AD34" s="412"/>
    </row>
    <row r="35" spans="1:30" s="408" customFormat="1" ht="12">
      <c r="A35" s="407">
        <v>22</v>
      </c>
      <c r="B35" s="409" t="e">
        <f>#REF!</f>
        <v>#REF!</v>
      </c>
      <c r="C35" s="427" t="s">
        <v>450</v>
      </c>
      <c r="D35" s="410" t="e">
        <f>'Свод.ведомость'!D33</f>
        <v>#REF!</v>
      </c>
      <c r="E35" s="411" t="e">
        <f t="shared" si="13"/>
        <v>#REF!</v>
      </c>
      <c r="F35" s="424">
        <f>62.8-18</f>
        <v>44.8</v>
      </c>
      <c r="G35" s="411">
        <f t="shared" si="13"/>
        <v>0.06222222222222222</v>
      </c>
      <c r="H35" s="410" t="e">
        <f t="shared" si="14"/>
        <v>#REF!</v>
      </c>
      <c r="I35" s="411" t="e">
        <f t="shared" si="0"/>
        <v>#REF!</v>
      </c>
      <c r="J35" s="418"/>
      <c r="K35" s="411">
        <f t="shared" si="1"/>
        <v>0</v>
      </c>
      <c r="L35" s="418"/>
      <c r="M35" s="411">
        <f t="shared" si="2"/>
        <v>0</v>
      </c>
      <c r="N35" s="410" t="e">
        <f>'Свод.ведомость'!E33+'Свод.ведомость'!F33</f>
        <v>#REF!</v>
      </c>
      <c r="O35" s="411" t="e">
        <f t="shared" si="3"/>
        <v>#REF!</v>
      </c>
      <c r="P35" s="424">
        <f>73.3-18</f>
        <v>55.3</v>
      </c>
      <c r="Q35" s="411">
        <f t="shared" si="4"/>
        <v>0.07680555555555556</v>
      </c>
      <c r="R35" s="410" t="e">
        <f t="shared" si="15"/>
        <v>#REF!</v>
      </c>
      <c r="S35" s="411" t="e">
        <f t="shared" si="5"/>
        <v>#REF!</v>
      </c>
      <c r="T35" s="418"/>
      <c r="U35" s="411">
        <f t="shared" si="6"/>
        <v>0</v>
      </c>
      <c r="V35" s="418"/>
      <c r="W35" s="411">
        <f t="shared" si="7"/>
        <v>0</v>
      </c>
      <c r="X35" s="410" t="e">
        <f t="shared" si="8"/>
        <v>#REF!</v>
      </c>
      <c r="Y35" s="411" t="e">
        <f t="shared" si="9"/>
        <v>#REF!</v>
      </c>
      <c r="Z35" s="410">
        <f t="shared" si="10"/>
        <v>100.1</v>
      </c>
      <c r="AA35" s="411">
        <f t="shared" si="11"/>
        <v>0.13902777777777778</v>
      </c>
      <c r="AB35" s="410" t="e">
        <f t="shared" si="16"/>
        <v>#REF!</v>
      </c>
      <c r="AC35" s="411" t="e">
        <f t="shared" si="12"/>
        <v>#REF!</v>
      </c>
      <c r="AD35" s="412"/>
    </row>
    <row r="36" spans="1:30" s="408" customFormat="1" ht="12">
      <c r="A36" s="407">
        <v>23</v>
      </c>
      <c r="B36" s="409" t="e">
        <f>#REF!</f>
        <v>#REF!</v>
      </c>
      <c r="C36" s="427" t="s">
        <v>446</v>
      </c>
      <c r="D36" s="410" t="e">
        <f>'Свод.ведомость'!D34</f>
        <v>#REF!</v>
      </c>
      <c r="E36" s="411" t="e">
        <f t="shared" si="13"/>
        <v>#REF!</v>
      </c>
      <c r="F36" s="424"/>
      <c r="G36" s="411">
        <f t="shared" si="13"/>
        <v>0</v>
      </c>
      <c r="H36" s="410" t="e">
        <f t="shared" si="14"/>
        <v>#REF!</v>
      </c>
      <c r="I36" s="411" t="e">
        <f t="shared" si="0"/>
        <v>#REF!</v>
      </c>
      <c r="J36" s="418"/>
      <c r="K36" s="411">
        <f t="shared" si="1"/>
        <v>0</v>
      </c>
      <c r="L36" s="418"/>
      <c r="M36" s="411">
        <f t="shared" si="2"/>
        <v>0</v>
      </c>
      <c r="N36" s="410" t="e">
        <f>'Свод.ведомость'!E34+'Свод.ведомость'!F34</f>
        <v>#REF!</v>
      </c>
      <c r="O36" s="411" t="e">
        <f t="shared" si="3"/>
        <v>#REF!</v>
      </c>
      <c r="P36" s="424"/>
      <c r="Q36" s="411">
        <f t="shared" si="4"/>
        <v>0</v>
      </c>
      <c r="R36" s="410" t="e">
        <f t="shared" si="15"/>
        <v>#REF!</v>
      </c>
      <c r="S36" s="411" t="e">
        <f t="shared" si="5"/>
        <v>#REF!</v>
      </c>
      <c r="T36" s="418"/>
      <c r="U36" s="411">
        <f t="shared" si="6"/>
        <v>0</v>
      </c>
      <c r="V36" s="418"/>
      <c r="W36" s="411">
        <f t="shared" si="7"/>
        <v>0</v>
      </c>
      <c r="X36" s="410" t="e">
        <f t="shared" si="8"/>
        <v>#REF!</v>
      </c>
      <c r="Y36" s="411" t="e">
        <f t="shared" si="9"/>
        <v>#REF!</v>
      </c>
      <c r="Z36" s="410">
        <f t="shared" si="10"/>
        <v>0</v>
      </c>
      <c r="AA36" s="411">
        <f t="shared" si="11"/>
        <v>0</v>
      </c>
      <c r="AB36" s="410" t="e">
        <f t="shared" si="16"/>
        <v>#REF!</v>
      </c>
      <c r="AC36" s="411" t="e">
        <f t="shared" si="12"/>
        <v>#REF!</v>
      </c>
      <c r="AD36" s="412"/>
    </row>
    <row r="37" spans="1:30" s="408" customFormat="1" ht="12">
      <c r="A37" s="407">
        <v>24</v>
      </c>
      <c r="B37" s="409" t="e">
        <f>#REF!</f>
        <v>#REF!</v>
      </c>
      <c r="C37" s="427" t="s">
        <v>446</v>
      </c>
      <c r="D37" s="410" t="e">
        <f>'Свод.ведомость'!D35</f>
        <v>#REF!</v>
      </c>
      <c r="E37" s="411" t="e">
        <f t="shared" si="13"/>
        <v>#REF!</v>
      </c>
      <c r="F37" s="424">
        <v>52.8</v>
      </c>
      <c r="G37" s="411">
        <f t="shared" si="13"/>
        <v>0.07333333333333333</v>
      </c>
      <c r="H37" s="410" t="e">
        <f t="shared" si="14"/>
        <v>#REF!</v>
      </c>
      <c r="I37" s="411" t="e">
        <f t="shared" si="0"/>
        <v>#REF!</v>
      </c>
      <c r="J37" s="418"/>
      <c r="K37" s="411">
        <f t="shared" si="1"/>
        <v>0</v>
      </c>
      <c r="L37" s="418"/>
      <c r="M37" s="411">
        <f t="shared" si="2"/>
        <v>0</v>
      </c>
      <c r="N37" s="410" t="e">
        <f>'Свод.ведомость'!E35+'Свод.ведомость'!F35</f>
        <v>#REF!</v>
      </c>
      <c r="O37" s="411" t="e">
        <f t="shared" si="3"/>
        <v>#REF!</v>
      </c>
      <c r="P37" s="424">
        <f>304.7-8</f>
        <v>296.7</v>
      </c>
      <c r="Q37" s="411">
        <f t="shared" si="4"/>
        <v>0.4120833333333333</v>
      </c>
      <c r="R37" s="410" t="e">
        <f t="shared" si="15"/>
        <v>#REF!</v>
      </c>
      <c r="S37" s="411" t="e">
        <f t="shared" si="5"/>
        <v>#REF!</v>
      </c>
      <c r="T37" s="418"/>
      <c r="U37" s="411">
        <f t="shared" si="6"/>
        <v>0</v>
      </c>
      <c r="V37" s="418"/>
      <c r="W37" s="411">
        <f t="shared" si="7"/>
        <v>0</v>
      </c>
      <c r="X37" s="410" t="e">
        <f t="shared" si="8"/>
        <v>#REF!</v>
      </c>
      <c r="Y37" s="411" t="e">
        <f t="shared" si="9"/>
        <v>#REF!</v>
      </c>
      <c r="Z37" s="410">
        <f t="shared" si="10"/>
        <v>349.5</v>
      </c>
      <c r="AA37" s="411">
        <f t="shared" si="11"/>
        <v>0.48541666666666666</v>
      </c>
      <c r="AB37" s="410" t="e">
        <f t="shared" si="16"/>
        <v>#REF!</v>
      </c>
      <c r="AC37" s="411" t="e">
        <f t="shared" si="12"/>
        <v>#REF!</v>
      </c>
      <c r="AD37" s="412"/>
    </row>
    <row r="38" spans="1:30" s="408" customFormat="1" ht="12">
      <c r="A38" s="407">
        <v>25</v>
      </c>
      <c r="B38" s="409" t="e">
        <f>#REF!</f>
        <v>#REF!</v>
      </c>
      <c r="C38" s="427" t="s">
        <v>455</v>
      </c>
      <c r="D38" s="410" t="e">
        <f>'Свод.ведомость'!D36</f>
        <v>#REF!</v>
      </c>
      <c r="E38" s="411" t="e">
        <f t="shared" si="13"/>
        <v>#REF!</v>
      </c>
      <c r="F38" s="424">
        <v>216.8</v>
      </c>
      <c r="G38" s="411">
        <f t="shared" si="13"/>
        <v>0.3011111111111111</v>
      </c>
      <c r="H38" s="410" t="e">
        <f t="shared" si="14"/>
        <v>#REF!</v>
      </c>
      <c r="I38" s="411" t="e">
        <f t="shared" si="0"/>
        <v>#REF!</v>
      </c>
      <c r="J38" s="418"/>
      <c r="K38" s="411">
        <f t="shared" si="1"/>
        <v>0</v>
      </c>
      <c r="L38" s="418"/>
      <c r="M38" s="411">
        <f t="shared" si="2"/>
        <v>0</v>
      </c>
      <c r="N38" s="410" t="e">
        <f>'Свод.ведомость'!E36+'Свод.ведомость'!F36</f>
        <v>#REF!</v>
      </c>
      <c r="O38" s="411" t="e">
        <f t="shared" si="3"/>
        <v>#REF!</v>
      </c>
      <c r="P38" s="424">
        <v>104.3</v>
      </c>
      <c r="Q38" s="411">
        <f t="shared" si="4"/>
        <v>0.1448611111111111</v>
      </c>
      <c r="R38" s="410" t="e">
        <f t="shared" si="15"/>
        <v>#REF!</v>
      </c>
      <c r="S38" s="411" t="e">
        <f t="shared" si="5"/>
        <v>#REF!</v>
      </c>
      <c r="T38" s="418"/>
      <c r="U38" s="411">
        <f t="shared" si="6"/>
        <v>0</v>
      </c>
      <c r="V38" s="418"/>
      <c r="W38" s="411">
        <f t="shared" si="7"/>
        <v>0</v>
      </c>
      <c r="X38" s="410" t="e">
        <f t="shared" si="8"/>
        <v>#REF!</v>
      </c>
      <c r="Y38" s="411" t="e">
        <f t="shared" si="9"/>
        <v>#REF!</v>
      </c>
      <c r="Z38" s="410">
        <f t="shared" si="10"/>
        <v>321.1</v>
      </c>
      <c r="AA38" s="411">
        <f t="shared" si="11"/>
        <v>0.44597222222222227</v>
      </c>
      <c r="AB38" s="410" t="e">
        <f t="shared" si="16"/>
        <v>#REF!</v>
      </c>
      <c r="AC38" s="411" t="e">
        <f t="shared" si="12"/>
        <v>#REF!</v>
      </c>
      <c r="AD38" s="412"/>
    </row>
    <row r="39" spans="1:30" s="408" customFormat="1" ht="12">
      <c r="A39" s="407">
        <v>26</v>
      </c>
      <c r="B39" s="409" t="e">
        <f>#REF!</f>
        <v>#REF!</v>
      </c>
      <c r="C39" s="427" t="s">
        <v>446</v>
      </c>
      <c r="D39" s="410" t="e">
        <f>'Свод.ведомость'!D37</f>
        <v>#REF!</v>
      </c>
      <c r="E39" s="411" t="e">
        <f t="shared" si="13"/>
        <v>#REF!</v>
      </c>
      <c r="F39" s="424"/>
      <c r="G39" s="411">
        <f t="shared" si="13"/>
        <v>0</v>
      </c>
      <c r="H39" s="410" t="e">
        <f t="shared" si="14"/>
        <v>#REF!</v>
      </c>
      <c r="I39" s="411" t="e">
        <f t="shared" si="0"/>
        <v>#REF!</v>
      </c>
      <c r="J39" s="418"/>
      <c r="K39" s="411">
        <f t="shared" si="1"/>
        <v>0</v>
      </c>
      <c r="L39" s="418"/>
      <c r="M39" s="411">
        <f t="shared" si="2"/>
        <v>0</v>
      </c>
      <c r="N39" s="410" t="e">
        <f>'Свод.ведомость'!E37+'Свод.ведомость'!F37</f>
        <v>#REF!</v>
      </c>
      <c r="O39" s="411" t="e">
        <f t="shared" si="3"/>
        <v>#REF!</v>
      </c>
      <c r="P39" s="424"/>
      <c r="Q39" s="411">
        <f t="shared" si="4"/>
        <v>0</v>
      </c>
      <c r="R39" s="410" t="e">
        <f t="shared" si="15"/>
        <v>#REF!</v>
      </c>
      <c r="S39" s="411" t="e">
        <f t="shared" si="5"/>
        <v>#REF!</v>
      </c>
      <c r="T39" s="418"/>
      <c r="U39" s="411">
        <f t="shared" si="6"/>
        <v>0</v>
      </c>
      <c r="V39" s="418"/>
      <c r="W39" s="411">
        <f t="shared" si="7"/>
        <v>0</v>
      </c>
      <c r="X39" s="410" t="e">
        <f t="shared" si="8"/>
        <v>#REF!</v>
      </c>
      <c r="Y39" s="411" t="e">
        <f t="shared" si="9"/>
        <v>#REF!</v>
      </c>
      <c r="Z39" s="410">
        <f t="shared" si="10"/>
        <v>0</v>
      </c>
      <c r="AA39" s="411">
        <f t="shared" si="11"/>
        <v>0</v>
      </c>
      <c r="AB39" s="410" t="e">
        <f t="shared" si="16"/>
        <v>#REF!</v>
      </c>
      <c r="AC39" s="411" t="e">
        <f t="shared" si="12"/>
        <v>#REF!</v>
      </c>
      <c r="AD39" s="412"/>
    </row>
    <row r="40" spans="1:30" s="408" customFormat="1" ht="12">
      <c r="A40" s="407">
        <v>27</v>
      </c>
      <c r="B40" s="409" t="e">
        <f>#REF!</f>
        <v>#REF!</v>
      </c>
      <c r="C40" s="427" t="s">
        <v>446</v>
      </c>
      <c r="D40" s="410" t="e">
        <f>'Свод.ведомость'!D38</f>
        <v>#REF!</v>
      </c>
      <c r="E40" s="411" t="e">
        <f t="shared" si="13"/>
        <v>#REF!</v>
      </c>
      <c r="F40" s="424"/>
      <c r="G40" s="411">
        <f t="shared" si="13"/>
        <v>0</v>
      </c>
      <c r="H40" s="410" t="e">
        <f t="shared" si="14"/>
        <v>#REF!</v>
      </c>
      <c r="I40" s="411" t="e">
        <f t="shared" si="0"/>
        <v>#REF!</v>
      </c>
      <c r="J40" s="418"/>
      <c r="K40" s="411">
        <f t="shared" si="1"/>
        <v>0</v>
      </c>
      <c r="L40" s="418"/>
      <c r="M40" s="411">
        <f t="shared" si="2"/>
        <v>0</v>
      </c>
      <c r="N40" s="410" t="e">
        <f>'Свод.ведомость'!E38+'Свод.ведомость'!F38</f>
        <v>#REF!</v>
      </c>
      <c r="O40" s="411" t="e">
        <f t="shared" si="3"/>
        <v>#REF!</v>
      </c>
      <c r="P40" s="424"/>
      <c r="Q40" s="411">
        <f t="shared" si="4"/>
        <v>0</v>
      </c>
      <c r="R40" s="410" t="e">
        <f t="shared" si="15"/>
        <v>#REF!</v>
      </c>
      <c r="S40" s="411" t="e">
        <f t="shared" si="5"/>
        <v>#REF!</v>
      </c>
      <c r="T40" s="418"/>
      <c r="U40" s="411">
        <f t="shared" si="6"/>
        <v>0</v>
      </c>
      <c r="V40" s="418"/>
      <c r="W40" s="411">
        <f t="shared" si="7"/>
        <v>0</v>
      </c>
      <c r="X40" s="410" t="e">
        <f t="shared" si="8"/>
        <v>#REF!</v>
      </c>
      <c r="Y40" s="411" t="e">
        <f t="shared" si="9"/>
        <v>#REF!</v>
      </c>
      <c r="Z40" s="410">
        <f t="shared" si="10"/>
        <v>0</v>
      </c>
      <c r="AA40" s="411">
        <f t="shared" si="11"/>
        <v>0</v>
      </c>
      <c r="AB40" s="410" t="e">
        <f t="shared" si="16"/>
        <v>#REF!</v>
      </c>
      <c r="AC40" s="411" t="e">
        <f t="shared" si="12"/>
        <v>#REF!</v>
      </c>
      <c r="AD40" s="412"/>
    </row>
    <row r="41" spans="1:30" s="408" customFormat="1" ht="12">
      <c r="A41" s="407">
        <v>28</v>
      </c>
      <c r="B41" s="409" t="e">
        <f>#REF!</f>
        <v>#REF!</v>
      </c>
      <c r="C41" s="427" t="s">
        <v>446</v>
      </c>
      <c r="D41" s="410" t="e">
        <f>'Свод.ведомость'!D39</f>
        <v>#REF!</v>
      </c>
      <c r="E41" s="411" t="e">
        <f t="shared" si="13"/>
        <v>#REF!</v>
      </c>
      <c r="F41" s="424"/>
      <c r="G41" s="411">
        <f t="shared" si="13"/>
        <v>0</v>
      </c>
      <c r="H41" s="410" t="e">
        <f t="shared" si="14"/>
        <v>#REF!</v>
      </c>
      <c r="I41" s="411" t="e">
        <f t="shared" si="0"/>
        <v>#REF!</v>
      </c>
      <c r="J41" s="418"/>
      <c r="K41" s="411">
        <f t="shared" si="1"/>
        <v>0</v>
      </c>
      <c r="L41" s="418"/>
      <c r="M41" s="411">
        <f t="shared" si="2"/>
        <v>0</v>
      </c>
      <c r="N41" s="410" t="e">
        <f>'Свод.ведомость'!E39+'Свод.ведомость'!F39</f>
        <v>#REF!</v>
      </c>
      <c r="O41" s="411" t="e">
        <f t="shared" si="3"/>
        <v>#REF!</v>
      </c>
      <c r="P41" s="424">
        <v>182.9</v>
      </c>
      <c r="Q41" s="411">
        <f t="shared" si="4"/>
        <v>0.2540277777777778</v>
      </c>
      <c r="R41" s="410" t="e">
        <f t="shared" si="15"/>
        <v>#REF!</v>
      </c>
      <c r="S41" s="411" t="e">
        <f t="shared" si="5"/>
        <v>#REF!</v>
      </c>
      <c r="T41" s="418"/>
      <c r="U41" s="411">
        <f t="shared" si="6"/>
        <v>0</v>
      </c>
      <c r="V41" s="418"/>
      <c r="W41" s="411">
        <f t="shared" si="7"/>
        <v>0</v>
      </c>
      <c r="X41" s="410" t="e">
        <f t="shared" si="8"/>
        <v>#REF!</v>
      </c>
      <c r="Y41" s="411" t="e">
        <f t="shared" si="9"/>
        <v>#REF!</v>
      </c>
      <c r="Z41" s="410">
        <f t="shared" si="10"/>
        <v>182.9</v>
      </c>
      <c r="AA41" s="411">
        <f t="shared" si="11"/>
        <v>0.2540277777777778</v>
      </c>
      <c r="AB41" s="410" t="e">
        <f t="shared" si="16"/>
        <v>#REF!</v>
      </c>
      <c r="AC41" s="411" t="e">
        <f t="shared" si="12"/>
        <v>#REF!</v>
      </c>
      <c r="AD41" s="412"/>
    </row>
    <row r="42" spans="1:30" s="408" customFormat="1" ht="12">
      <c r="A42" s="407">
        <v>29</v>
      </c>
      <c r="B42" s="409" t="e">
        <f>#REF!</f>
        <v>#REF!</v>
      </c>
      <c r="C42" s="427" t="s">
        <v>446</v>
      </c>
      <c r="D42" s="410" t="e">
        <f>'Свод.ведомость'!D40</f>
        <v>#REF!</v>
      </c>
      <c r="E42" s="411" t="e">
        <f t="shared" si="13"/>
        <v>#REF!</v>
      </c>
      <c r="F42" s="424">
        <v>122.8</v>
      </c>
      <c r="G42" s="411">
        <f t="shared" si="13"/>
        <v>0.17055555555555554</v>
      </c>
      <c r="H42" s="410" t="e">
        <f t="shared" si="14"/>
        <v>#REF!</v>
      </c>
      <c r="I42" s="411" t="e">
        <f t="shared" si="0"/>
        <v>#REF!</v>
      </c>
      <c r="J42" s="418"/>
      <c r="K42" s="411">
        <f t="shared" si="1"/>
        <v>0</v>
      </c>
      <c r="L42" s="418"/>
      <c r="M42" s="411">
        <f t="shared" si="2"/>
        <v>0</v>
      </c>
      <c r="N42" s="410" t="e">
        <f>'Свод.ведомость'!E40+'Свод.ведомость'!F40</f>
        <v>#REF!</v>
      </c>
      <c r="O42" s="411" t="e">
        <f t="shared" si="3"/>
        <v>#REF!</v>
      </c>
      <c r="P42" s="424">
        <v>525.2</v>
      </c>
      <c r="Q42" s="411">
        <f t="shared" si="4"/>
        <v>0.7294444444444446</v>
      </c>
      <c r="R42" s="410" t="e">
        <f t="shared" si="15"/>
        <v>#REF!</v>
      </c>
      <c r="S42" s="411" t="e">
        <f t="shared" si="5"/>
        <v>#REF!</v>
      </c>
      <c r="T42" s="418"/>
      <c r="U42" s="411">
        <f t="shared" si="6"/>
        <v>0</v>
      </c>
      <c r="V42" s="418"/>
      <c r="W42" s="411">
        <f t="shared" si="7"/>
        <v>0</v>
      </c>
      <c r="X42" s="410" t="e">
        <f t="shared" si="8"/>
        <v>#REF!</v>
      </c>
      <c r="Y42" s="411" t="e">
        <f t="shared" si="9"/>
        <v>#REF!</v>
      </c>
      <c r="Z42" s="410">
        <f t="shared" si="10"/>
        <v>648</v>
      </c>
      <c r="AA42" s="411">
        <f t="shared" si="11"/>
        <v>0.9</v>
      </c>
      <c r="AB42" s="410" t="e">
        <f t="shared" si="16"/>
        <v>#REF!</v>
      </c>
      <c r="AC42" s="411" t="e">
        <f t="shared" si="12"/>
        <v>#REF!</v>
      </c>
      <c r="AD42" s="412"/>
    </row>
    <row r="43" spans="1:30" s="408" customFormat="1" ht="12">
      <c r="A43" s="407">
        <v>30</v>
      </c>
      <c r="B43" s="409" t="e">
        <f>#REF!</f>
        <v>#REF!</v>
      </c>
      <c r="C43" s="427" t="s">
        <v>446</v>
      </c>
      <c r="D43" s="410" t="e">
        <f>'Свод.ведомость'!D41</f>
        <v>#REF!</v>
      </c>
      <c r="E43" s="411" t="e">
        <f t="shared" si="13"/>
        <v>#REF!</v>
      </c>
      <c r="F43" s="424">
        <v>293.8</v>
      </c>
      <c r="G43" s="411">
        <f t="shared" si="13"/>
        <v>0.40805555555555556</v>
      </c>
      <c r="H43" s="410" t="e">
        <f t="shared" si="14"/>
        <v>#REF!</v>
      </c>
      <c r="I43" s="411" t="e">
        <f t="shared" si="0"/>
        <v>#REF!</v>
      </c>
      <c r="J43" s="418"/>
      <c r="K43" s="411">
        <f t="shared" si="1"/>
        <v>0</v>
      </c>
      <c r="L43" s="418"/>
      <c r="M43" s="411">
        <f t="shared" si="2"/>
        <v>0</v>
      </c>
      <c r="N43" s="410" t="e">
        <f>'Свод.ведомость'!E41+'Свод.ведомость'!F41</f>
        <v>#REF!</v>
      </c>
      <c r="O43" s="411" t="e">
        <f t="shared" si="3"/>
        <v>#REF!</v>
      </c>
      <c r="P43" s="424">
        <v>182.5</v>
      </c>
      <c r="Q43" s="411">
        <f t="shared" si="4"/>
        <v>0.2534722222222222</v>
      </c>
      <c r="R43" s="410" t="e">
        <f t="shared" si="15"/>
        <v>#REF!</v>
      </c>
      <c r="S43" s="411" t="e">
        <f t="shared" si="5"/>
        <v>#REF!</v>
      </c>
      <c r="T43" s="418"/>
      <c r="U43" s="411">
        <f t="shared" si="6"/>
        <v>0</v>
      </c>
      <c r="V43" s="418"/>
      <c r="W43" s="411">
        <f t="shared" si="7"/>
        <v>0</v>
      </c>
      <c r="X43" s="410" t="e">
        <f t="shared" si="8"/>
        <v>#REF!</v>
      </c>
      <c r="Y43" s="411" t="e">
        <f t="shared" si="9"/>
        <v>#REF!</v>
      </c>
      <c r="Z43" s="410">
        <f t="shared" si="10"/>
        <v>476.3</v>
      </c>
      <c r="AA43" s="411">
        <f t="shared" si="11"/>
        <v>0.6615277777777778</v>
      </c>
      <c r="AB43" s="410" t="e">
        <f t="shared" si="16"/>
        <v>#REF!</v>
      </c>
      <c r="AC43" s="411" t="e">
        <f t="shared" si="12"/>
        <v>#REF!</v>
      </c>
      <c r="AD43" s="412"/>
    </row>
    <row r="44" spans="1:30" s="408" customFormat="1" ht="12">
      <c r="A44" s="407">
        <v>31</v>
      </c>
      <c r="B44" s="409" t="e">
        <f>#REF!</f>
        <v>#REF!</v>
      </c>
      <c r="C44" s="427" t="s">
        <v>451</v>
      </c>
      <c r="D44" s="410" t="e">
        <f>'Свод.ведомость'!D42</f>
        <v>#REF!</v>
      </c>
      <c r="E44" s="411" t="e">
        <f t="shared" si="13"/>
        <v>#REF!</v>
      </c>
      <c r="F44" s="424"/>
      <c r="G44" s="411">
        <f t="shared" si="13"/>
        <v>0</v>
      </c>
      <c r="H44" s="410" t="e">
        <f t="shared" si="14"/>
        <v>#REF!</v>
      </c>
      <c r="I44" s="411" t="e">
        <f t="shared" si="0"/>
        <v>#REF!</v>
      </c>
      <c r="J44" s="418"/>
      <c r="K44" s="411">
        <f t="shared" si="1"/>
        <v>0</v>
      </c>
      <c r="L44" s="418"/>
      <c r="M44" s="411">
        <f t="shared" si="2"/>
        <v>0</v>
      </c>
      <c r="N44" s="410" t="e">
        <f>'Свод.ведомость'!E42+'Свод.ведомость'!F42</f>
        <v>#REF!</v>
      </c>
      <c r="O44" s="411" t="e">
        <f t="shared" si="3"/>
        <v>#REF!</v>
      </c>
      <c r="P44" s="424"/>
      <c r="Q44" s="411">
        <f t="shared" si="4"/>
        <v>0</v>
      </c>
      <c r="R44" s="410" t="e">
        <f t="shared" si="15"/>
        <v>#REF!</v>
      </c>
      <c r="S44" s="411" t="e">
        <f t="shared" si="5"/>
        <v>#REF!</v>
      </c>
      <c r="T44" s="418"/>
      <c r="U44" s="411">
        <f t="shared" si="6"/>
        <v>0</v>
      </c>
      <c r="V44" s="418"/>
      <c r="W44" s="411">
        <f t="shared" si="7"/>
        <v>0</v>
      </c>
      <c r="X44" s="410" t="e">
        <f t="shared" si="8"/>
        <v>#REF!</v>
      </c>
      <c r="Y44" s="411" t="e">
        <f t="shared" si="9"/>
        <v>#REF!</v>
      </c>
      <c r="Z44" s="410">
        <f t="shared" si="10"/>
        <v>0</v>
      </c>
      <c r="AA44" s="411">
        <f t="shared" si="11"/>
        <v>0</v>
      </c>
      <c r="AB44" s="410" t="e">
        <f t="shared" si="16"/>
        <v>#REF!</v>
      </c>
      <c r="AC44" s="411" t="e">
        <f t="shared" si="12"/>
        <v>#REF!</v>
      </c>
      <c r="AD44" s="412"/>
    </row>
    <row r="45" spans="1:30" s="408" customFormat="1" ht="12">
      <c r="A45" s="407">
        <v>32</v>
      </c>
      <c r="B45" s="409" t="e">
        <f>#REF!</f>
        <v>#REF!</v>
      </c>
      <c r="C45" s="427" t="s">
        <v>446</v>
      </c>
      <c r="D45" s="410" t="e">
        <f>'Свод.ведомость'!D43</f>
        <v>#REF!</v>
      </c>
      <c r="E45" s="411" t="e">
        <f t="shared" si="13"/>
        <v>#REF!</v>
      </c>
      <c r="F45" s="424">
        <v>197.6</v>
      </c>
      <c r="G45" s="411">
        <f t="shared" si="13"/>
        <v>0.27444444444444444</v>
      </c>
      <c r="H45" s="410" t="e">
        <f t="shared" si="14"/>
        <v>#REF!</v>
      </c>
      <c r="I45" s="411" t="e">
        <f t="shared" si="0"/>
        <v>#REF!</v>
      </c>
      <c r="J45" s="418"/>
      <c r="K45" s="411">
        <f t="shared" si="1"/>
        <v>0</v>
      </c>
      <c r="L45" s="418"/>
      <c r="M45" s="411">
        <f t="shared" si="2"/>
        <v>0</v>
      </c>
      <c r="N45" s="410" t="e">
        <f>'Свод.ведомость'!E43+'Свод.ведомость'!F43</f>
        <v>#REF!</v>
      </c>
      <c r="O45" s="411" t="e">
        <f t="shared" si="3"/>
        <v>#REF!</v>
      </c>
      <c r="P45" s="424">
        <v>359.3</v>
      </c>
      <c r="Q45" s="411">
        <f t="shared" si="4"/>
        <v>0.4990277777777778</v>
      </c>
      <c r="R45" s="410" t="e">
        <f t="shared" si="15"/>
        <v>#REF!</v>
      </c>
      <c r="S45" s="411" t="e">
        <f t="shared" si="5"/>
        <v>#REF!</v>
      </c>
      <c r="T45" s="418"/>
      <c r="U45" s="411">
        <f t="shared" si="6"/>
        <v>0</v>
      </c>
      <c r="V45" s="418"/>
      <c r="W45" s="411">
        <f t="shared" si="7"/>
        <v>0</v>
      </c>
      <c r="X45" s="410" t="e">
        <f t="shared" si="8"/>
        <v>#REF!</v>
      </c>
      <c r="Y45" s="411" t="e">
        <f t="shared" si="9"/>
        <v>#REF!</v>
      </c>
      <c r="Z45" s="410">
        <f t="shared" si="10"/>
        <v>556.9</v>
      </c>
      <c r="AA45" s="411">
        <f t="shared" si="11"/>
        <v>0.7734722222222222</v>
      </c>
      <c r="AB45" s="410" t="e">
        <f t="shared" si="16"/>
        <v>#REF!</v>
      </c>
      <c r="AC45" s="411" t="e">
        <f t="shared" si="12"/>
        <v>#REF!</v>
      </c>
      <c r="AD45" s="412"/>
    </row>
    <row r="46" spans="1:30" s="408" customFormat="1" ht="12">
      <c r="A46" s="407">
        <v>33</v>
      </c>
      <c r="B46" s="409" t="e">
        <f>#REF!</f>
        <v>#REF!</v>
      </c>
      <c r="C46" s="427" t="s">
        <v>446</v>
      </c>
      <c r="D46" s="410" t="e">
        <f>'Свод.ведомость'!D44</f>
        <v>#REF!</v>
      </c>
      <c r="E46" s="411" t="e">
        <f t="shared" si="13"/>
        <v>#REF!</v>
      </c>
      <c r="F46" s="424">
        <v>41.6</v>
      </c>
      <c r="G46" s="411">
        <f t="shared" si="13"/>
        <v>0.05777777777777778</v>
      </c>
      <c r="H46" s="410" t="e">
        <f t="shared" si="14"/>
        <v>#REF!</v>
      </c>
      <c r="I46" s="411" t="e">
        <f aca="true" t="shared" si="17" ref="I46:I70">H46/720</f>
        <v>#REF!</v>
      </c>
      <c r="J46" s="418"/>
      <c r="K46" s="411">
        <f aca="true" t="shared" si="18" ref="K46:K70">J46/720</f>
        <v>0</v>
      </c>
      <c r="L46" s="418"/>
      <c r="M46" s="411">
        <f aca="true" t="shared" si="19" ref="M46:M70">L46/720</f>
        <v>0</v>
      </c>
      <c r="N46" s="410" t="e">
        <f>'Свод.ведомость'!E44+'Свод.ведомость'!F44</f>
        <v>#REF!</v>
      </c>
      <c r="O46" s="411" t="e">
        <f aca="true" t="shared" si="20" ref="O46:O70">N46/720</f>
        <v>#REF!</v>
      </c>
      <c r="P46" s="424">
        <v>370.7</v>
      </c>
      <c r="Q46" s="411">
        <f aca="true" t="shared" si="21" ref="Q46:Q70">P46/720</f>
        <v>0.5148611111111111</v>
      </c>
      <c r="R46" s="410" t="e">
        <f t="shared" si="15"/>
        <v>#REF!</v>
      </c>
      <c r="S46" s="411" t="e">
        <f aca="true" t="shared" si="22" ref="S46:S70">R46/720</f>
        <v>#REF!</v>
      </c>
      <c r="T46" s="418"/>
      <c r="U46" s="411">
        <f aca="true" t="shared" si="23" ref="U46:U70">T46/720</f>
        <v>0</v>
      </c>
      <c r="V46" s="418"/>
      <c r="W46" s="411">
        <f aca="true" t="shared" si="24" ref="W46:W70">V46/720</f>
        <v>0</v>
      </c>
      <c r="X46" s="410" t="e">
        <f aca="true" t="shared" si="25" ref="X46:X70">D46+N46</f>
        <v>#REF!</v>
      </c>
      <c r="Y46" s="411" t="e">
        <f aca="true" t="shared" si="26" ref="Y46:Y70">X46/720</f>
        <v>#REF!</v>
      </c>
      <c r="Z46" s="410">
        <f aca="true" t="shared" si="27" ref="Z46:Z70">F46+P46</f>
        <v>412.3</v>
      </c>
      <c r="AA46" s="411">
        <f aca="true" t="shared" si="28" ref="AA46:AA70">Z46/720</f>
        <v>0.5726388888888889</v>
      </c>
      <c r="AB46" s="410" t="e">
        <f t="shared" si="16"/>
        <v>#REF!</v>
      </c>
      <c r="AC46" s="411" t="e">
        <f aca="true" t="shared" si="29" ref="AC46:AC70">AB46/720</f>
        <v>#REF!</v>
      </c>
      <c r="AD46" s="412"/>
    </row>
    <row r="47" spans="1:30" s="408" customFormat="1" ht="12">
      <c r="A47" s="407">
        <v>34</v>
      </c>
      <c r="B47" s="409" t="e">
        <f>#REF!</f>
        <v>#REF!</v>
      </c>
      <c r="C47" s="427" t="s">
        <v>446</v>
      </c>
      <c r="D47" s="410" t="e">
        <f>'Свод.ведомость'!D45</f>
        <v>#REF!</v>
      </c>
      <c r="E47" s="411" t="e">
        <f t="shared" si="13"/>
        <v>#REF!</v>
      </c>
      <c r="F47" s="424">
        <v>141.6</v>
      </c>
      <c r="G47" s="411">
        <f t="shared" si="13"/>
        <v>0.19666666666666666</v>
      </c>
      <c r="H47" s="410" t="e">
        <f t="shared" si="14"/>
        <v>#REF!</v>
      </c>
      <c r="I47" s="411" t="e">
        <f t="shared" si="17"/>
        <v>#REF!</v>
      </c>
      <c r="J47" s="418"/>
      <c r="K47" s="411">
        <f t="shared" si="18"/>
        <v>0</v>
      </c>
      <c r="L47" s="418"/>
      <c r="M47" s="411">
        <f t="shared" si="19"/>
        <v>0</v>
      </c>
      <c r="N47" s="410" t="e">
        <f>'Свод.ведомость'!E45+'Свод.ведомость'!F45</f>
        <v>#REF!</v>
      </c>
      <c r="O47" s="411" t="e">
        <f t="shared" si="20"/>
        <v>#REF!</v>
      </c>
      <c r="P47" s="424">
        <v>247.8</v>
      </c>
      <c r="Q47" s="411">
        <f t="shared" si="21"/>
        <v>0.3441666666666667</v>
      </c>
      <c r="R47" s="410" t="e">
        <f t="shared" si="15"/>
        <v>#REF!</v>
      </c>
      <c r="S47" s="411" t="e">
        <f t="shared" si="22"/>
        <v>#REF!</v>
      </c>
      <c r="T47" s="418"/>
      <c r="U47" s="411">
        <f t="shared" si="23"/>
        <v>0</v>
      </c>
      <c r="V47" s="418"/>
      <c r="W47" s="411">
        <f t="shared" si="24"/>
        <v>0</v>
      </c>
      <c r="X47" s="410" t="e">
        <f t="shared" si="25"/>
        <v>#REF!</v>
      </c>
      <c r="Y47" s="411" t="e">
        <f t="shared" si="26"/>
        <v>#REF!</v>
      </c>
      <c r="Z47" s="410">
        <f t="shared" si="27"/>
        <v>389.4</v>
      </c>
      <c r="AA47" s="411">
        <f t="shared" si="28"/>
        <v>0.5408333333333333</v>
      </c>
      <c r="AB47" s="410" t="e">
        <f t="shared" si="16"/>
        <v>#REF!</v>
      </c>
      <c r="AC47" s="411" t="e">
        <f t="shared" si="29"/>
        <v>#REF!</v>
      </c>
      <c r="AD47" s="412"/>
    </row>
    <row r="48" spans="1:30" s="408" customFormat="1" ht="12">
      <c r="A48" s="407">
        <v>35</v>
      </c>
      <c r="B48" s="409" t="e">
        <f>#REF!</f>
        <v>#REF!</v>
      </c>
      <c r="C48" s="427" t="s">
        <v>438</v>
      </c>
      <c r="D48" s="410" t="e">
        <f>'Свод.ведомость'!D46</f>
        <v>#REF!</v>
      </c>
      <c r="E48" s="411" t="e">
        <f t="shared" si="13"/>
        <v>#REF!</v>
      </c>
      <c r="F48" s="424">
        <v>59.5</v>
      </c>
      <c r="G48" s="411">
        <f t="shared" si="13"/>
        <v>0.08263888888888889</v>
      </c>
      <c r="H48" s="410" t="e">
        <f t="shared" si="14"/>
        <v>#REF!</v>
      </c>
      <c r="I48" s="411" t="e">
        <f t="shared" si="17"/>
        <v>#REF!</v>
      </c>
      <c r="J48" s="418"/>
      <c r="K48" s="411">
        <f t="shared" si="18"/>
        <v>0</v>
      </c>
      <c r="L48" s="418"/>
      <c r="M48" s="411">
        <f t="shared" si="19"/>
        <v>0</v>
      </c>
      <c r="N48" s="410" t="e">
        <f>'Свод.ведомость'!E46+'Свод.ведомость'!F46</f>
        <v>#REF!</v>
      </c>
      <c r="O48" s="411" t="e">
        <f t="shared" si="20"/>
        <v>#REF!</v>
      </c>
      <c r="P48" s="424">
        <v>95.9</v>
      </c>
      <c r="Q48" s="411">
        <f t="shared" si="21"/>
        <v>0.13319444444444445</v>
      </c>
      <c r="R48" s="410" t="e">
        <f t="shared" si="15"/>
        <v>#REF!</v>
      </c>
      <c r="S48" s="411" t="e">
        <f t="shared" si="22"/>
        <v>#REF!</v>
      </c>
      <c r="T48" s="418"/>
      <c r="U48" s="411">
        <f t="shared" si="23"/>
        <v>0</v>
      </c>
      <c r="V48" s="418"/>
      <c r="W48" s="411">
        <f t="shared" si="24"/>
        <v>0</v>
      </c>
      <c r="X48" s="410" t="e">
        <f t="shared" si="25"/>
        <v>#REF!</v>
      </c>
      <c r="Y48" s="411" t="e">
        <f t="shared" si="26"/>
        <v>#REF!</v>
      </c>
      <c r="Z48" s="410">
        <f t="shared" si="27"/>
        <v>155.4</v>
      </c>
      <c r="AA48" s="411">
        <f t="shared" si="28"/>
        <v>0.21583333333333335</v>
      </c>
      <c r="AB48" s="410" t="e">
        <f t="shared" si="16"/>
        <v>#REF!</v>
      </c>
      <c r="AC48" s="411" t="e">
        <f t="shared" si="29"/>
        <v>#REF!</v>
      </c>
      <c r="AD48" s="412"/>
    </row>
    <row r="49" spans="1:30" s="408" customFormat="1" ht="12">
      <c r="A49" s="407">
        <v>36</v>
      </c>
      <c r="B49" s="409" t="e">
        <f>#REF!</f>
        <v>#REF!</v>
      </c>
      <c r="C49" s="427" t="s">
        <v>446</v>
      </c>
      <c r="D49" s="410" t="e">
        <f>'Свод.ведомость'!D47</f>
        <v>#REF!</v>
      </c>
      <c r="E49" s="411" t="e">
        <f t="shared" si="13"/>
        <v>#REF!</v>
      </c>
      <c r="F49" s="424"/>
      <c r="G49" s="411">
        <f t="shared" si="13"/>
        <v>0</v>
      </c>
      <c r="H49" s="410" t="e">
        <f t="shared" si="14"/>
        <v>#REF!</v>
      </c>
      <c r="I49" s="411" t="e">
        <f t="shared" si="17"/>
        <v>#REF!</v>
      </c>
      <c r="J49" s="418"/>
      <c r="K49" s="411">
        <f t="shared" si="18"/>
        <v>0</v>
      </c>
      <c r="L49" s="418"/>
      <c r="M49" s="411">
        <f t="shared" si="19"/>
        <v>0</v>
      </c>
      <c r="N49" s="410" t="e">
        <f>'Свод.ведомость'!E47+'Свод.ведомость'!F47</f>
        <v>#REF!</v>
      </c>
      <c r="O49" s="411" t="e">
        <f t="shared" si="20"/>
        <v>#REF!</v>
      </c>
      <c r="P49" s="424"/>
      <c r="Q49" s="411">
        <f t="shared" si="21"/>
        <v>0</v>
      </c>
      <c r="R49" s="410" t="e">
        <f t="shared" si="15"/>
        <v>#REF!</v>
      </c>
      <c r="S49" s="411" t="e">
        <f t="shared" si="22"/>
        <v>#REF!</v>
      </c>
      <c r="T49" s="418"/>
      <c r="U49" s="411">
        <f t="shared" si="23"/>
        <v>0</v>
      </c>
      <c r="V49" s="418"/>
      <c r="W49" s="411">
        <f t="shared" si="24"/>
        <v>0</v>
      </c>
      <c r="X49" s="410" t="e">
        <f t="shared" si="25"/>
        <v>#REF!</v>
      </c>
      <c r="Y49" s="411" t="e">
        <f t="shared" si="26"/>
        <v>#REF!</v>
      </c>
      <c r="Z49" s="410">
        <f t="shared" si="27"/>
        <v>0</v>
      </c>
      <c r="AA49" s="411">
        <f t="shared" si="28"/>
        <v>0</v>
      </c>
      <c r="AB49" s="410" t="e">
        <f t="shared" si="16"/>
        <v>#REF!</v>
      </c>
      <c r="AC49" s="411" t="e">
        <f t="shared" si="29"/>
        <v>#REF!</v>
      </c>
      <c r="AD49" s="412"/>
    </row>
    <row r="50" spans="1:30" s="408" customFormat="1" ht="12">
      <c r="A50" s="407">
        <v>37</v>
      </c>
      <c r="B50" s="409" t="e">
        <f>#REF!</f>
        <v>#REF!</v>
      </c>
      <c r="C50" s="427" t="s">
        <v>446</v>
      </c>
      <c r="D50" s="410" t="e">
        <f>'Свод.ведомость'!D48</f>
        <v>#REF!</v>
      </c>
      <c r="E50" s="411" t="e">
        <f t="shared" si="13"/>
        <v>#REF!</v>
      </c>
      <c r="F50" s="424">
        <v>132</v>
      </c>
      <c r="G50" s="411">
        <f t="shared" si="13"/>
        <v>0.18333333333333332</v>
      </c>
      <c r="H50" s="410" t="e">
        <f t="shared" si="14"/>
        <v>#REF!</v>
      </c>
      <c r="I50" s="411" t="e">
        <f t="shared" si="17"/>
        <v>#REF!</v>
      </c>
      <c r="J50" s="418"/>
      <c r="K50" s="411">
        <f t="shared" si="18"/>
        <v>0</v>
      </c>
      <c r="L50" s="418"/>
      <c r="M50" s="411">
        <f t="shared" si="19"/>
        <v>0</v>
      </c>
      <c r="N50" s="410" t="e">
        <f>'Свод.ведомость'!E48+'Свод.ведомость'!F48</f>
        <v>#REF!</v>
      </c>
      <c r="O50" s="411" t="e">
        <f t="shared" si="20"/>
        <v>#REF!</v>
      </c>
      <c r="P50" s="424">
        <v>129.2</v>
      </c>
      <c r="Q50" s="411">
        <f t="shared" si="21"/>
        <v>0.17944444444444443</v>
      </c>
      <c r="R50" s="410" t="e">
        <f t="shared" si="15"/>
        <v>#REF!</v>
      </c>
      <c r="S50" s="411" t="e">
        <f t="shared" si="22"/>
        <v>#REF!</v>
      </c>
      <c r="T50" s="418"/>
      <c r="U50" s="411">
        <f t="shared" si="23"/>
        <v>0</v>
      </c>
      <c r="V50" s="418"/>
      <c r="W50" s="411">
        <f t="shared" si="24"/>
        <v>0</v>
      </c>
      <c r="X50" s="410" t="e">
        <f t="shared" si="25"/>
        <v>#REF!</v>
      </c>
      <c r="Y50" s="411" t="e">
        <f t="shared" si="26"/>
        <v>#REF!</v>
      </c>
      <c r="Z50" s="410">
        <f t="shared" si="27"/>
        <v>261.2</v>
      </c>
      <c r="AA50" s="411">
        <f t="shared" si="28"/>
        <v>0.36277777777777775</v>
      </c>
      <c r="AB50" s="410" t="e">
        <f t="shared" si="16"/>
        <v>#REF!</v>
      </c>
      <c r="AC50" s="411" t="e">
        <f t="shared" si="29"/>
        <v>#REF!</v>
      </c>
      <c r="AD50" s="412"/>
    </row>
    <row r="51" spans="1:30" s="408" customFormat="1" ht="12">
      <c r="A51" s="407">
        <v>38</v>
      </c>
      <c r="B51" s="409" t="e">
        <f>#REF!</f>
        <v>#REF!</v>
      </c>
      <c r="C51" s="427" t="s">
        <v>446</v>
      </c>
      <c r="D51" s="410" t="e">
        <f>'Свод.ведомость'!D49</f>
        <v>#REF!</v>
      </c>
      <c r="E51" s="411" t="e">
        <f t="shared" si="13"/>
        <v>#REF!</v>
      </c>
      <c r="F51" s="424"/>
      <c r="G51" s="411">
        <f t="shared" si="13"/>
        <v>0</v>
      </c>
      <c r="H51" s="410" t="e">
        <f t="shared" si="14"/>
        <v>#REF!</v>
      </c>
      <c r="I51" s="411" t="e">
        <f t="shared" si="17"/>
        <v>#REF!</v>
      </c>
      <c r="J51" s="418"/>
      <c r="K51" s="411">
        <f t="shared" si="18"/>
        <v>0</v>
      </c>
      <c r="L51" s="418"/>
      <c r="M51" s="411">
        <f t="shared" si="19"/>
        <v>0</v>
      </c>
      <c r="N51" s="410" t="e">
        <f>'Свод.ведомость'!E49+'Свод.ведомость'!F49</f>
        <v>#REF!</v>
      </c>
      <c r="O51" s="411" t="e">
        <f t="shared" si="20"/>
        <v>#REF!</v>
      </c>
      <c r="P51" s="424">
        <v>197.6</v>
      </c>
      <c r="Q51" s="411">
        <f t="shared" si="21"/>
        <v>0.27444444444444444</v>
      </c>
      <c r="R51" s="410" t="e">
        <f t="shared" si="15"/>
        <v>#REF!</v>
      </c>
      <c r="S51" s="411" t="e">
        <f t="shared" si="22"/>
        <v>#REF!</v>
      </c>
      <c r="T51" s="418"/>
      <c r="U51" s="411">
        <f t="shared" si="23"/>
        <v>0</v>
      </c>
      <c r="V51" s="418"/>
      <c r="W51" s="411">
        <f t="shared" si="24"/>
        <v>0</v>
      </c>
      <c r="X51" s="410" t="e">
        <f t="shared" si="25"/>
        <v>#REF!</v>
      </c>
      <c r="Y51" s="411" t="e">
        <f t="shared" si="26"/>
        <v>#REF!</v>
      </c>
      <c r="Z51" s="410">
        <f t="shared" si="27"/>
        <v>197.6</v>
      </c>
      <c r="AA51" s="411">
        <f t="shared" si="28"/>
        <v>0.27444444444444444</v>
      </c>
      <c r="AB51" s="410" t="e">
        <f t="shared" si="16"/>
        <v>#REF!</v>
      </c>
      <c r="AC51" s="411" t="e">
        <f t="shared" si="29"/>
        <v>#REF!</v>
      </c>
      <c r="AD51" s="412"/>
    </row>
    <row r="52" spans="1:30" s="408" customFormat="1" ht="12">
      <c r="A52" s="407">
        <v>39</v>
      </c>
      <c r="B52" s="409" t="e">
        <f>#REF!</f>
        <v>#REF!</v>
      </c>
      <c r="C52" s="427" t="s">
        <v>446</v>
      </c>
      <c r="D52" s="410" t="e">
        <f>'Свод.ведомость'!D50</f>
        <v>#REF!</v>
      </c>
      <c r="E52" s="411" t="e">
        <f t="shared" si="13"/>
        <v>#REF!</v>
      </c>
      <c r="F52" s="424">
        <v>260</v>
      </c>
      <c r="G52" s="411">
        <f t="shared" si="13"/>
        <v>0.3611111111111111</v>
      </c>
      <c r="H52" s="410" t="e">
        <f t="shared" si="14"/>
        <v>#REF!</v>
      </c>
      <c r="I52" s="411" t="e">
        <f t="shared" si="17"/>
        <v>#REF!</v>
      </c>
      <c r="J52" s="418"/>
      <c r="K52" s="411">
        <f t="shared" si="18"/>
        <v>0</v>
      </c>
      <c r="L52" s="418"/>
      <c r="M52" s="411">
        <f t="shared" si="19"/>
        <v>0</v>
      </c>
      <c r="N52" s="410" t="e">
        <f>'Свод.ведомость'!E50+'Свод.ведомость'!F50</f>
        <v>#REF!</v>
      </c>
      <c r="O52" s="411" t="e">
        <f t="shared" si="20"/>
        <v>#REF!</v>
      </c>
      <c r="P52" s="424">
        <v>90.5</v>
      </c>
      <c r="Q52" s="411">
        <f t="shared" si="21"/>
        <v>0.12569444444444444</v>
      </c>
      <c r="R52" s="410" t="e">
        <f t="shared" si="15"/>
        <v>#REF!</v>
      </c>
      <c r="S52" s="411" t="e">
        <f t="shared" si="22"/>
        <v>#REF!</v>
      </c>
      <c r="T52" s="418"/>
      <c r="U52" s="411">
        <f t="shared" si="23"/>
        <v>0</v>
      </c>
      <c r="V52" s="418"/>
      <c r="W52" s="411">
        <f t="shared" si="24"/>
        <v>0</v>
      </c>
      <c r="X52" s="410" t="e">
        <f t="shared" si="25"/>
        <v>#REF!</v>
      </c>
      <c r="Y52" s="411" t="e">
        <f t="shared" si="26"/>
        <v>#REF!</v>
      </c>
      <c r="Z52" s="410">
        <f t="shared" si="27"/>
        <v>350.5</v>
      </c>
      <c r="AA52" s="411">
        <f t="shared" si="28"/>
        <v>0.48680555555555555</v>
      </c>
      <c r="AB52" s="410" t="e">
        <f t="shared" si="16"/>
        <v>#REF!</v>
      </c>
      <c r="AC52" s="411" t="e">
        <f t="shared" si="29"/>
        <v>#REF!</v>
      </c>
      <c r="AD52" s="412"/>
    </row>
    <row r="53" spans="1:30" s="408" customFormat="1" ht="12">
      <c r="A53" s="407">
        <v>40</v>
      </c>
      <c r="B53" s="409" t="e">
        <f>#REF!</f>
        <v>#REF!</v>
      </c>
      <c r="C53" s="427" t="s">
        <v>446</v>
      </c>
      <c r="D53" s="410" t="e">
        <f>'Свод.ведомость'!D51</f>
        <v>#REF!</v>
      </c>
      <c r="E53" s="411" t="e">
        <f t="shared" si="13"/>
        <v>#REF!</v>
      </c>
      <c r="F53" s="424"/>
      <c r="G53" s="411">
        <f t="shared" si="13"/>
        <v>0</v>
      </c>
      <c r="H53" s="410" t="e">
        <f t="shared" si="14"/>
        <v>#REF!</v>
      </c>
      <c r="I53" s="411" t="e">
        <f t="shared" si="17"/>
        <v>#REF!</v>
      </c>
      <c r="J53" s="418"/>
      <c r="K53" s="411">
        <f t="shared" si="18"/>
        <v>0</v>
      </c>
      <c r="L53" s="418"/>
      <c r="M53" s="411">
        <f t="shared" si="19"/>
        <v>0</v>
      </c>
      <c r="N53" s="410" t="e">
        <f>'Свод.ведомость'!E51+'Свод.ведомость'!F51</f>
        <v>#REF!</v>
      </c>
      <c r="O53" s="411" t="e">
        <f t="shared" si="20"/>
        <v>#REF!</v>
      </c>
      <c r="P53" s="424">
        <v>330.9</v>
      </c>
      <c r="Q53" s="411">
        <f t="shared" si="21"/>
        <v>0.4595833333333333</v>
      </c>
      <c r="R53" s="410" t="e">
        <f t="shared" si="15"/>
        <v>#REF!</v>
      </c>
      <c r="S53" s="411" t="e">
        <f t="shared" si="22"/>
        <v>#REF!</v>
      </c>
      <c r="T53" s="418"/>
      <c r="U53" s="411">
        <f t="shared" si="23"/>
        <v>0</v>
      </c>
      <c r="V53" s="418"/>
      <c r="W53" s="411">
        <f t="shared" si="24"/>
        <v>0</v>
      </c>
      <c r="X53" s="410" t="e">
        <f t="shared" si="25"/>
        <v>#REF!</v>
      </c>
      <c r="Y53" s="411" t="e">
        <f t="shared" si="26"/>
        <v>#REF!</v>
      </c>
      <c r="Z53" s="410">
        <f t="shared" si="27"/>
        <v>330.9</v>
      </c>
      <c r="AA53" s="411">
        <f t="shared" si="28"/>
        <v>0.4595833333333333</v>
      </c>
      <c r="AB53" s="410" t="e">
        <f t="shared" si="16"/>
        <v>#REF!</v>
      </c>
      <c r="AC53" s="411" t="e">
        <f t="shared" si="29"/>
        <v>#REF!</v>
      </c>
      <c r="AD53" s="412"/>
    </row>
    <row r="54" spans="1:30" s="408" customFormat="1" ht="12">
      <c r="A54" s="407">
        <v>41</v>
      </c>
      <c r="B54" s="409" t="e">
        <f>#REF!</f>
        <v>#REF!</v>
      </c>
      <c r="C54" s="427" t="s">
        <v>452</v>
      </c>
      <c r="D54" s="410" t="e">
        <f>'Свод.ведомость'!D52</f>
        <v>#REF!</v>
      </c>
      <c r="E54" s="411" t="e">
        <f t="shared" si="13"/>
        <v>#REF!</v>
      </c>
      <c r="F54" s="424">
        <v>136.6</v>
      </c>
      <c r="G54" s="411">
        <f t="shared" si="13"/>
        <v>0.1897222222222222</v>
      </c>
      <c r="H54" s="410" t="e">
        <f t="shared" si="14"/>
        <v>#REF!</v>
      </c>
      <c r="I54" s="411" t="e">
        <f t="shared" si="17"/>
        <v>#REF!</v>
      </c>
      <c r="J54" s="418"/>
      <c r="K54" s="411">
        <f t="shared" si="18"/>
        <v>0</v>
      </c>
      <c r="L54" s="418"/>
      <c r="M54" s="411">
        <f t="shared" si="19"/>
        <v>0</v>
      </c>
      <c r="N54" s="410" t="e">
        <f>'Свод.ведомость'!E52+'Свод.ведомость'!F52</f>
        <v>#REF!</v>
      </c>
      <c r="O54" s="411" t="e">
        <f t="shared" si="20"/>
        <v>#REF!</v>
      </c>
      <c r="P54" s="424">
        <v>140.7</v>
      </c>
      <c r="Q54" s="411">
        <f t="shared" si="21"/>
        <v>0.19541666666666666</v>
      </c>
      <c r="R54" s="410" t="e">
        <f t="shared" si="15"/>
        <v>#REF!</v>
      </c>
      <c r="S54" s="411" t="e">
        <f t="shared" si="22"/>
        <v>#REF!</v>
      </c>
      <c r="T54" s="418"/>
      <c r="U54" s="411">
        <f t="shared" si="23"/>
        <v>0</v>
      </c>
      <c r="V54" s="418"/>
      <c r="W54" s="411">
        <f t="shared" si="24"/>
        <v>0</v>
      </c>
      <c r="X54" s="410" t="e">
        <f t="shared" si="25"/>
        <v>#REF!</v>
      </c>
      <c r="Y54" s="411" t="e">
        <f t="shared" si="26"/>
        <v>#REF!</v>
      </c>
      <c r="Z54" s="410">
        <f t="shared" si="27"/>
        <v>277.29999999999995</v>
      </c>
      <c r="AA54" s="411">
        <f t="shared" si="28"/>
        <v>0.3851388888888888</v>
      </c>
      <c r="AB54" s="410" t="e">
        <f t="shared" si="16"/>
        <v>#REF!</v>
      </c>
      <c r="AC54" s="411" t="e">
        <f t="shared" si="29"/>
        <v>#REF!</v>
      </c>
      <c r="AD54" s="412"/>
    </row>
    <row r="55" spans="1:30" s="408" customFormat="1" ht="12">
      <c r="A55" s="407">
        <v>42</v>
      </c>
      <c r="B55" s="409" t="e">
        <f>#REF!</f>
        <v>#REF!</v>
      </c>
      <c r="C55" s="427" t="s">
        <v>446</v>
      </c>
      <c r="D55" s="410" t="e">
        <f>'Свод.ведомость'!D53</f>
        <v>#REF!</v>
      </c>
      <c r="E55" s="411" t="e">
        <f t="shared" si="13"/>
        <v>#REF!</v>
      </c>
      <c r="F55" s="424">
        <v>141.6</v>
      </c>
      <c r="G55" s="411">
        <f t="shared" si="13"/>
        <v>0.19666666666666666</v>
      </c>
      <c r="H55" s="410" t="e">
        <f t="shared" si="14"/>
        <v>#REF!</v>
      </c>
      <c r="I55" s="411" t="e">
        <f t="shared" si="17"/>
        <v>#REF!</v>
      </c>
      <c r="J55" s="418"/>
      <c r="K55" s="411">
        <f t="shared" si="18"/>
        <v>0</v>
      </c>
      <c r="L55" s="418"/>
      <c r="M55" s="411">
        <f t="shared" si="19"/>
        <v>0</v>
      </c>
      <c r="N55" s="410" t="e">
        <f>'Свод.ведомость'!E53+'Свод.ведомость'!F53</f>
        <v>#REF!</v>
      </c>
      <c r="O55" s="411" t="e">
        <f t="shared" si="20"/>
        <v>#REF!</v>
      </c>
      <c r="P55" s="424">
        <v>101.6</v>
      </c>
      <c r="Q55" s="411">
        <f t="shared" si="21"/>
        <v>0.1411111111111111</v>
      </c>
      <c r="R55" s="410" t="e">
        <f t="shared" si="15"/>
        <v>#REF!</v>
      </c>
      <c r="S55" s="411" t="e">
        <f t="shared" si="22"/>
        <v>#REF!</v>
      </c>
      <c r="T55" s="418"/>
      <c r="U55" s="411">
        <f t="shared" si="23"/>
        <v>0</v>
      </c>
      <c r="V55" s="418"/>
      <c r="W55" s="411">
        <f t="shared" si="24"/>
        <v>0</v>
      </c>
      <c r="X55" s="410" t="e">
        <f t="shared" si="25"/>
        <v>#REF!</v>
      </c>
      <c r="Y55" s="411" t="e">
        <f t="shared" si="26"/>
        <v>#REF!</v>
      </c>
      <c r="Z55" s="410">
        <f t="shared" si="27"/>
        <v>243.2</v>
      </c>
      <c r="AA55" s="411">
        <f t="shared" si="28"/>
        <v>0.3377777777777778</v>
      </c>
      <c r="AB55" s="410" t="e">
        <f t="shared" si="16"/>
        <v>#REF!</v>
      </c>
      <c r="AC55" s="411" t="e">
        <f t="shared" si="29"/>
        <v>#REF!</v>
      </c>
      <c r="AD55" s="412"/>
    </row>
    <row r="56" spans="1:30" s="408" customFormat="1" ht="12">
      <c r="A56" s="407">
        <v>43</v>
      </c>
      <c r="B56" s="409" t="e">
        <f>#REF!</f>
        <v>#REF!</v>
      </c>
      <c r="C56" s="427" t="s">
        <v>446</v>
      </c>
      <c r="D56" s="410" t="e">
        <f>'Свод.ведомость'!D54</f>
        <v>#REF!</v>
      </c>
      <c r="E56" s="411" t="e">
        <f t="shared" si="13"/>
        <v>#REF!</v>
      </c>
      <c r="F56" s="424">
        <v>124.8</v>
      </c>
      <c r="G56" s="411">
        <f t="shared" si="13"/>
        <v>0.17333333333333334</v>
      </c>
      <c r="H56" s="410" t="e">
        <f t="shared" si="14"/>
        <v>#REF!</v>
      </c>
      <c r="I56" s="411" t="e">
        <f t="shared" si="17"/>
        <v>#REF!</v>
      </c>
      <c r="J56" s="418"/>
      <c r="K56" s="411">
        <f t="shared" si="18"/>
        <v>0</v>
      </c>
      <c r="L56" s="418"/>
      <c r="M56" s="411">
        <f t="shared" si="19"/>
        <v>0</v>
      </c>
      <c r="N56" s="410" t="e">
        <f>'Свод.ведомость'!E54+'Свод.ведомость'!F54</f>
        <v>#REF!</v>
      </c>
      <c r="O56" s="411" t="e">
        <f t="shared" si="20"/>
        <v>#REF!</v>
      </c>
      <c r="P56" s="424">
        <v>144.9</v>
      </c>
      <c r="Q56" s="411">
        <f t="shared" si="21"/>
        <v>0.20125</v>
      </c>
      <c r="R56" s="410" t="e">
        <f t="shared" si="15"/>
        <v>#REF!</v>
      </c>
      <c r="S56" s="411" t="e">
        <f t="shared" si="22"/>
        <v>#REF!</v>
      </c>
      <c r="T56" s="418"/>
      <c r="U56" s="411">
        <f t="shared" si="23"/>
        <v>0</v>
      </c>
      <c r="V56" s="418"/>
      <c r="W56" s="411">
        <f t="shared" si="24"/>
        <v>0</v>
      </c>
      <c r="X56" s="410" t="e">
        <f t="shared" si="25"/>
        <v>#REF!</v>
      </c>
      <c r="Y56" s="411" t="e">
        <f t="shared" si="26"/>
        <v>#REF!</v>
      </c>
      <c r="Z56" s="410">
        <f t="shared" si="27"/>
        <v>269.7</v>
      </c>
      <c r="AA56" s="411">
        <f t="shared" si="28"/>
        <v>0.3745833333333333</v>
      </c>
      <c r="AB56" s="410" t="e">
        <f t="shared" si="16"/>
        <v>#REF!</v>
      </c>
      <c r="AC56" s="411" t="e">
        <f t="shared" si="29"/>
        <v>#REF!</v>
      </c>
      <c r="AD56" s="412"/>
    </row>
    <row r="57" spans="1:30" s="408" customFormat="1" ht="12">
      <c r="A57" s="407">
        <v>44</v>
      </c>
      <c r="B57" s="409" t="e">
        <f>#REF!</f>
        <v>#REF!</v>
      </c>
      <c r="C57" s="427" t="s">
        <v>459</v>
      </c>
      <c r="D57" s="410" t="e">
        <f>'Свод.ведомость'!D55</f>
        <v>#REF!</v>
      </c>
      <c r="E57" s="411" t="e">
        <f t="shared" si="13"/>
        <v>#REF!</v>
      </c>
      <c r="F57" s="424">
        <v>136.9</v>
      </c>
      <c r="G57" s="411">
        <f t="shared" si="13"/>
        <v>0.19013888888888889</v>
      </c>
      <c r="H57" s="410" t="e">
        <f t="shared" si="14"/>
        <v>#REF!</v>
      </c>
      <c r="I57" s="411" t="e">
        <f t="shared" si="17"/>
        <v>#REF!</v>
      </c>
      <c r="J57" s="418"/>
      <c r="K57" s="411">
        <f t="shared" si="18"/>
        <v>0</v>
      </c>
      <c r="L57" s="418"/>
      <c r="M57" s="411">
        <f t="shared" si="19"/>
        <v>0</v>
      </c>
      <c r="N57" s="410" t="e">
        <f>'Свод.ведомость'!E55+'Свод.ведомость'!F55</f>
        <v>#REF!</v>
      </c>
      <c r="O57" s="411" t="e">
        <f t="shared" si="20"/>
        <v>#REF!</v>
      </c>
      <c r="P57" s="424">
        <v>46.6</v>
      </c>
      <c r="Q57" s="411">
        <f t="shared" si="21"/>
        <v>0.06472222222222222</v>
      </c>
      <c r="R57" s="410" t="e">
        <f t="shared" si="15"/>
        <v>#REF!</v>
      </c>
      <c r="S57" s="411" t="e">
        <f t="shared" si="22"/>
        <v>#REF!</v>
      </c>
      <c r="T57" s="418"/>
      <c r="U57" s="411">
        <f t="shared" si="23"/>
        <v>0</v>
      </c>
      <c r="V57" s="418"/>
      <c r="W57" s="411">
        <f t="shared" si="24"/>
        <v>0</v>
      </c>
      <c r="X57" s="410" t="e">
        <f t="shared" si="25"/>
        <v>#REF!</v>
      </c>
      <c r="Y57" s="411" t="e">
        <f t="shared" si="26"/>
        <v>#REF!</v>
      </c>
      <c r="Z57" s="410">
        <f t="shared" si="27"/>
        <v>183.5</v>
      </c>
      <c r="AA57" s="411">
        <f t="shared" si="28"/>
        <v>0.2548611111111111</v>
      </c>
      <c r="AB57" s="410" t="e">
        <f t="shared" si="16"/>
        <v>#REF!</v>
      </c>
      <c r="AC57" s="411" t="e">
        <f t="shared" si="29"/>
        <v>#REF!</v>
      </c>
      <c r="AD57" s="412"/>
    </row>
    <row r="58" spans="1:30" s="408" customFormat="1" ht="12">
      <c r="A58" s="407">
        <v>45</v>
      </c>
      <c r="B58" s="409" t="e">
        <f>#REF!</f>
        <v>#REF!</v>
      </c>
      <c r="C58" s="427" t="s">
        <v>446</v>
      </c>
      <c r="D58" s="410" t="e">
        <f>'Свод.ведомость'!D56</f>
        <v>#REF!</v>
      </c>
      <c r="E58" s="411" t="e">
        <f t="shared" si="13"/>
        <v>#REF!</v>
      </c>
      <c r="F58" s="424"/>
      <c r="G58" s="411">
        <f t="shared" si="13"/>
        <v>0</v>
      </c>
      <c r="H58" s="410" t="e">
        <f t="shared" si="14"/>
        <v>#REF!</v>
      </c>
      <c r="I58" s="411" t="e">
        <f t="shared" si="17"/>
        <v>#REF!</v>
      </c>
      <c r="J58" s="418"/>
      <c r="K58" s="411">
        <f t="shared" si="18"/>
        <v>0</v>
      </c>
      <c r="L58" s="418"/>
      <c r="M58" s="411">
        <f t="shared" si="19"/>
        <v>0</v>
      </c>
      <c r="N58" s="410" t="e">
        <f>'Свод.ведомость'!E56+'Свод.ведомость'!F56</f>
        <v>#REF!</v>
      </c>
      <c r="O58" s="411" t="e">
        <f t="shared" si="20"/>
        <v>#REF!</v>
      </c>
      <c r="P58" s="424">
        <v>45.1</v>
      </c>
      <c r="Q58" s="411">
        <f t="shared" si="21"/>
        <v>0.0626388888888889</v>
      </c>
      <c r="R58" s="410" t="e">
        <f t="shared" si="15"/>
        <v>#REF!</v>
      </c>
      <c r="S58" s="411" t="e">
        <f t="shared" si="22"/>
        <v>#REF!</v>
      </c>
      <c r="T58" s="418"/>
      <c r="U58" s="411">
        <f t="shared" si="23"/>
        <v>0</v>
      </c>
      <c r="V58" s="418"/>
      <c r="W58" s="411">
        <f t="shared" si="24"/>
        <v>0</v>
      </c>
      <c r="X58" s="410" t="e">
        <f t="shared" si="25"/>
        <v>#REF!</v>
      </c>
      <c r="Y58" s="411" t="e">
        <f t="shared" si="26"/>
        <v>#REF!</v>
      </c>
      <c r="Z58" s="410">
        <f t="shared" si="27"/>
        <v>45.1</v>
      </c>
      <c r="AA58" s="411">
        <f t="shared" si="28"/>
        <v>0.0626388888888889</v>
      </c>
      <c r="AB58" s="410" t="e">
        <f t="shared" si="16"/>
        <v>#REF!</v>
      </c>
      <c r="AC58" s="411" t="e">
        <f t="shared" si="29"/>
        <v>#REF!</v>
      </c>
      <c r="AD58" s="412"/>
    </row>
    <row r="59" spans="1:30" s="408" customFormat="1" ht="12">
      <c r="A59" s="407">
        <v>46</v>
      </c>
      <c r="B59" s="409" t="e">
        <f>#REF!</f>
        <v>#REF!</v>
      </c>
      <c r="C59" s="427" t="s">
        <v>446</v>
      </c>
      <c r="D59" s="410" t="e">
        <f>'Свод.ведомость'!D57</f>
        <v>#REF!</v>
      </c>
      <c r="E59" s="411" t="e">
        <f t="shared" si="13"/>
        <v>#REF!</v>
      </c>
      <c r="F59" s="424">
        <v>360</v>
      </c>
      <c r="G59" s="411">
        <f t="shared" si="13"/>
        <v>0.5</v>
      </c>
      <c r="H59" s="410" t="e">
        <f t="shared" si="14"/>
        <v>#REF!</v>
      </c>
      <c r="I59" s="411" t="e">
        <f t="shared" si="17"/>
        <v>#REF!</v>
      </c>
      <c r="J59" s="418"/>
      <c r="K59" s="411">
        <f t="shared" si="18"/>
        <v>0</v>
      </c>
      <c r="L59" s="418"/>
      <c r="M59" s="411">
        <f t="shared" si="19"/>
        <v>0</v>
      </c>
      <c r="N59" s="410" t="e">
        <f>'Свод.ведомость'!E57+'Свод.ведомость'!F57</f>
        <v>#REF!</v>
      </c>
      <c r="O59" s="411" t="e">
        <f t="shared" si="20"/>
        <v>#REF!</v>
      </c>
      <c r="P59" s="424">
        <v>89.5</v>
      </c>
      <c r="Q59" s="411">
        <f t="shared" si="21"/>
        <v>0.12430555555555556</v>
      </c>
      <c r="R59" s="410" t="e">
        <f t="shared" si="15"/>
        <v>#REF!</v>
      </c>
      <c r="S59" s="411" t="e">
        <f t="shared" si="22"/>
        <v>#REF!</v>
      </c>
      <c r="T59" s="418"/>
      <c r="U59" s="411">
        <f t="shared" si="23"/>
        <v>0</v>
      </c>
      <c r="V59" s="418"/>
      <c r="W59" s="411">
        <f t="shared" si="24"/>
        <v>0</v>
      </c>
      <c r="X59" s="410" t="e">
        <f t="shared" si="25"/>
        <v>#REF!</v>
      </c>
      <c r="Y59" s="411" t="e">
        <f t="shared" si="26"/>
        <v>#REF!</v>
      </c>
      <c r="Z59" s="410">
        <f t="shared" si="27"/>
        <v>449.5</v>
      </c>
      <c r="AA59" s="411">
        <f t="shared" si="28"/>
        <v>0.6243055555555556</v>
      </c>
      <c r="AB59" s="410" t="e">
        <f t="shared" si="16"/>
        <v>#REF!</v>
      </c>
      <c r="AC59" s="411" t="e">
        <f t="shared" si="29"/>
        <v>#REF!</v>
      </c>
      <c r="AD59" s="412"/>
    </row>
    <row r="60" spans="1:30" s="408" customFormat="1" ht="12">
      <c r="A60" s="407">
        <v>47</v>
      </c>
      <c r="B60" s="409" t="e">
        <f>#REF!</f>
        <v>#REF!</v>
      </c>
      <c r="C60" s="427" t="s">
        <v>446</v>
      </c>
      <c r="D60" s="410" t="e">
        <f>'Свод.ведомость'!D58</f>
        <v>#REF!</v>
      </c>
      <c r="E60" s="411" t="e">
        <f t="shared" si="13"/>
        <v>#REF!</v>
      </c>
      <c r="F60" s="424"/>
      <c r="G60" s="411">
        <f t="shared" si="13"/>
        <v>0</v>
      </c>
      <c r="H60" s="410" t="e">
        <f t="shared" si="14"/>
        <v>#REF!</v>
      </c>
      <c r="I60" s="411" t="e">
        <f t="shared" si="17"/>
        <v>#REF!</v>
      </c>
      <c r="J60" s="418"/>
      <c r="K60" s="411">
        <f t="shared" si="18"/>
        <v>0</v>
      </c>
      <c r="L60" s="418"/>
      <c r="M60" s="411">
        <f t="shared" si="19"/>
        <v>0</v>
      </c>
      <c r="N60" s="410" t="e">
        <f>'Свод.ведомость'!E58+'Свод.ведомость'!F58</f>
        <v>#REF!</v>
      </c>
      <c r="O60" s="411" t="e">
        <f t="shared" si="20"/>
        <v>#REF!</v>
      </c>
      <c r="P60" s="424"/>
      <c r="Q60" s="411">
        <f t="shared" si="21"/>
        <v>0</v>
      </c>
      <c r="R60" s="410" t="e">
        <f t="shared" si="15"/>
        <v>#REF!</v>
      </c>
      <c r="S60" s="411" t="e">
        <f t="shared" si="22"/>
        <v>#REF!</v>
      </c>
      <c r="T60" s="418"/>
      <c r="U60" s="411">
        <f t="shared" si="23"/>
        <v>0</v>
      </c>
      <c r="V60" s="418"/>
      <c r="W60" s="411">
        <f t="shared" si="24"/>
        <v>0</v>
      </c>
      <c r="X60" s="410" t="e">
        <f t="shared" si="25"/>
        <v>#REF!</v>
      </c>
      <c r="Y60" s="411" t="e">
        <f t="shared" si="26"/>
        <v>#REF!</v>
      </c>
      <c r="Z60" s="410">
        <f t="shared" si="27"/>
        <v>0</v>
      </c>
      <c r="AA60" s="411">
        <f t="shared" si="28"/>
        <v>0</v>
      </c>
      <c r="AB60" s="410" t="e">
        <f t="shared" si="16"/>
        <v>#REF!</v>
      </c>
      <c r="AC60" s="411" t="e">
        <f t="shared" si="29"/>
        <v>#REF!</v>
      </c>
      <c r="AD60" s="412"/>
    </row>
    <row r="61" spans="1:30" s="408" customFormat="1" ht="12">
      <c r="A61" s="407">
        <v>48</v>
      </c>
      <c r="B61" s="409" t="e">
        <f>#REF!</f>
        <v>#REF!</v>
      </c>
      <c r="C61" s="427" t="s">
        <v>446</v>
      </c>
      <c r="D61" s="410" t="e">
        <f>'Свод.ведомость'!D59</f>
        <v>#REF!</v>
      </c>
      <c r="E61" s="411" t="e">
        <f t="shared" si="13"/>
        <v>#REF!</v>
      </c>
      <c r="F61" s="424"/>
      <c r="G61" s="411">
        <f t="shared" si="13"/>
        <v>0</v>
      </c>
      <c r="H61" s="410" t="e">
        <f t="shared" si="14"/>
        <v>#REF!</v>
      </c>
      <c r="I61" s="411" t="e">
        <f t="shared" si="17"/>
        <v>#REF!</v>
      </c>
      <c r="J61" s="418"/>
      <c r="K61" s="411">
        <f t="shared" si="18"/>
        <v>0</v>
      </c>
      <c r="L61" s="418"/>
      <c r="M61" s="411">
        <f t="shared" si="19"/>
        <v>0</v>
      </c>
      <c r="N61" s="410" t="e">
        <f>'Свод.ведомость'!E59+'Свод.ведомость'!F59</f>
        <v>#REF!</v>
      </c>
      <c r="O61" s="411" t="e">
        <f t="shared" si="20"/>
        <v>#REF!</v>
      </c>
      <c r="P61" s="424"/>
      <c r="Q61" s="411">
        <f t="shared" si="21"/>
        <v>0</v>
      </c>
      <c r="R61" s="410" t="e">
        <f t="shared" si="15"/>
        <v>#REF!</v>
      </c>
      <c r="S61" s="411" t="e">
        <f t="shared" si="22"/>
        <v>#REF!</v>
      </c>
      <c r="T61" s="418"/>
      <c r="U61" s="411">
        <f t="shared" si="23"/>
        <v>0</v>
      </c>
      <c r="V61" s="418"/>
      <c r="W61" s="411">
        <f t="shared" si="24"/>
        <v>0</v>
      </c>
      <c r="X61" s="410" t="e">
        <f t="shared" si="25"/>
        <v>#REF!</v>
      </c>
      <c r="Y61" s="411" t="e">
        <f t="shared" si="26"/>
        <v>#REF!</v>
      </c>
      <c r="Z61" s="410">
        <f t="shared" si="27"/>
        <v>0</v>
      </c>
      <c r="AA61" s="411">
        <f t="shared" si="28"/>
        <v>0</v>
      </c>
      <c r="AB61" s="410" t="e">
        <f t="shared" si="16"/>
        <v>#REF!</v>
      </c>
      <c r="AC61" s="411" t="e">
        <f t="shared" si="29"/>
        <v>#REF!</v>
      </c>
      <c r="AD61" s="412"/>
    </row>
    <row r="62" spans="1:30" s="408" customFormat="1" ht="12">
      <c r="A62" s="407">
        <v>49</v>
      </c>
      <c r="B62" s="409" t="e">
        <f>#REF!</f>
        <v>#REF!</v>
      </c>
      <c r="C62" s="427" t="s">
        <v>460</v>
      </c>
      <c r="D62" s="410" t="e">
        <f>'Свод.ведомость'!D60</f>
        <v>#REF!</v>
      </c>
      <c r="E62" s="411" t="e">
        <f t="shared" si="13"/>
        <v>#REF!</v>
      </c>
      <c r="F62" s="424"/>
      <c r="G62" s="411">
        <f t="shared" si="13"/>
        <v>0</v>
      </c>
      <c r="H62" s="410" t="e">
        <f t="shared" si="14"/>
        <v>#REF!</v>
      </c>
      <c r="I62" s="411" t="e">
        <f t="shared" si="17"/>
        <v>#REF!</v>
      </c>
      <c r="J62" s="418"/>
      <c r="K62" s="411">
        <f t="shared" si="18"/>
        <v>0</v>
      </c>
      <c r="L62" s="418"/>
      <c r="M62" s="411">
        <f t="shared" si="19"/>
        <v>0</v>
      </c>
      <c r="N62" s="410" t="e">
        <f>'Свод.ведомость'!E60+'Свод.ведомость'!F60</f>
        <v>#REF!</v>
      </c>
      <c r="O62" s="411" t="e">
        <f t="shared" si="20"/>
        <v>#REF!</v>
      </c>
      <c r="P62" s="424"/>
      <c r="Q62" s="411">
        <f t="shared" si="21"/>
        <v>0</v>
      </c>
      <c r="R62" s="410" t="e">
        <f t="shared" si="15"/>
        <v>#REF!</v>
      </c>
      <c r="S62" s="411" t="e">
        <f t="shared" si="22"/>
        <v>#REF!</v>
      </c>
      <c r="T62" s="418"/>
      <c r="U62" s="411">
        <f t="shared" si="23"/>
        <v>0</v>
      </c>
      <c r="V62" s="418"/>
      <c r="W62" s="411">
        <f t="shared" si="24"/>
        <v>0</v>
      </c>
      <c r="X62" s="410" t="e">
        <f t="shared" si="25"/>
        <v>#REF!</v>
      </c>
      <c r="Y62" s="411" t="e">
        <f t="shared" si="26"/>
        <v>#REF!</v>
      </c>
      <c r="Z62" s="410">
        <f t="shared" si="27"/>
        <v>0</v>
      </c>
      <c r="AA62" s="411">
        <f t="shared" si="28"/>
        <v>0</v>
      </c>
      <c r="AB62" s="410" t="e">
        <f t="shared" si="16"/>
        <v>#REF!</v>
      </c>
      <c r="AC62" s="411" t="e">
        <f t="shared" si="29"/>
        <v>#REF!</v>
      </c>
      <c r="AD62" s="412"/>
    </row>
    <row r="63" spans="1:30" s="408" customFormat="1" ht="12">
      <c r="A63" s="407">
        <v>50</v>
      </c>
      <c r="B63" s="409" t="e">
        <f>#REF!</f>
        <v>#REF!</v>
      </c>
      <c r="C63" s="427" t="s">
        <v>446</v>
      </c>
      <c r="D63" s="410" t="e">
        <f>'Свод.ведомость'!D61</f>
        <v>#REF!</v>
      </c>
      <c r="E63" s="411" t="e">
        <f t="shared" si="13"/>
        <v>#REF!</v>
      </c>
      <c r="F63" s="424"/>
      <c r="G63" s="411">
        <f t="shared" si="13"/>
        <v>0</v>
      </c>
      <c r="H63" s="410" t="e">
        <f t="shared" si="14"/>
        <v>#REF!</v>
      </c>
      <c r="I63" s="411" t="e">
        <f t="shared" si="17"/>
        <v>#REF!</v>
      </c>
      <c r="J63" s="418"/>
      <c r="K63" s="411">
        <f t="shared" si="18"/>
        <v>0</v>
      </c>
      <c r="L63" s="418"/>
      <c r="M63" s="411">
        <f t="shared" si="19"/>
        <v>0</v>
      </c>
      <c r="N63" s="410" t="e">
        <f>'Свод.ведомость'!E61+'Свод.ведомость'!F61</f>
        <v>#REF!</v>
      </c>
      <c r="O63" s="411" t="e">
        <f t="shared" si="20"/>
        <v>#REF!</v>
      </c>
      <c r="P63" s="424"/>
      <c r="Q63" s="411">
        <f t="shared" si="21"/>
        <v>0</v>
      </c>
      <c r="R63" s="410" t="e">
        <f t="shared" si="15"/>
        <v>#REF!</v>
      </c>
      <c r="S63" s="411" t="e">
        <f t="shared" si="22"/>
        <v>#REF!</v>
      </c>
      <c r="T63" s="418"/>
      <c r="U63" s="411">
        <f t="shared" si="23"/>
        <v>0</v>
      </c>
      <c r="V63" s="418"/>
      <c r="W63" s="411">
        <f t="shared" si="24"/>
        <v>0</v>
      </c>
      <c r="X63" s="410" t="e">
        <f t="shared" si="25"/>
        <v>#REF!</v>
      </c>
      <c r="Y63" s="411" t="e">
        <f t="shared" si="26"/>
        <v>#REF!</v>
      </c>
      <c r="Z63" s="410">
        <f t="shared" si="27"/>
        <v>0</v>
      </c>
      <c r="AA63" s="411">
        <f t="shared" si="28"/>
        <v>0</v>
      </c>
      <c r="AB63" s="410" t="e">
        <f t="shared" si="16"/>
        <v>#REF!</v>
      </c>
      <c r="AC63" s="411" t="e">
        <f t="shared" si="29"/>
        <v>#REF!</v>
      </c>
      <c r="AD63" s="412"/>
    </row>
    <row r="64" spans="1:30" s="408" customFormat="1" ht="12">
      <c r="A64" s="407">
        <v>51</v>
      </c>
      <c r="B64" s="409" t="e">
        <f>#REF!</f>
        <v>#REF!</v>
      </c>
      <c r="C64" s="427" t="s">
        <v>446</v>
      </c>
      <c r="D64" s="410" t="e">
        <f>'Свод.ведомость'!D62</f>
        <v>#REF!</v>
      </c>
      <c r="E64" s="411" t="e">
        <f t="shared" si="13"/>
        <v>#REF!</v>
      </c>
      <c r="F64" s="424"/>
      <c r="G64" s="411">
        <f t="shared" si="13"/>
        <v>0</v>
      </c>
      <c r="H64" s="410" t="e">
        <f t="shared" si="14"/>
        <v>#REF!</v>
      </c>
      <c r="I64" s="411" t="e">
        <f t="shared" si="17"/>
        <v>#REF!</v>
      </c>
      <c r="J64" s="418"/>
      <c r="K64" s="411">
        <f t="shared" si="18"/>
        <v>0</v>
      </c>
      <c r="L64" s="418"/>
      <c r="M64" s="411">
        <f t="shared" si="19"/>
        <v>0</v>
      </c>
      <c r="N64" s="410" t="e">
        <f>'Свод.ведомость'!E62+'Свод.ведомость'!F62</f>
        <v>#REF!</v>
      </c>
      <c r="O64" s="411" t="e">
        <f t="shared" si="20"/>
        <v>#REF!</v>
      </c>
      <c r="P64" s="424">
        <v>286.1</v>
      </c>
      <c r="Q64" s="411">
        <f t="shared" si="21"/>
        <v>0.39736111111111116</v>
      </c>
      <c r="R64" s="410" t="e">
        <f t="shared" si="15"/>
        <v>#REF!</v>
      </c>
      <c r="S64" s="411" t="e">
        <f t="shared" si="22"/>
        <v>#REF!</v>
      </c>
      <c r="T64" s="418"/>
      <c r="U64" s="411">
        <f t="shared" si="23"/>
        <v>0</v>
      </c>
      <c r="V64" s="418"/>
      <c r="W64" s="411">
        <f t="shared" si="24"/>
        <v>0</v>
      </c>
      <c r="X64" s="410" t="e">
        <f t="shared" si="25"/>
        <v>#REF!</v>
      </c>
      <c r="Y64" s="411" t="e">
        <f t="shared" si="26"/>
        <v>#REF!</v>
      </c>
      <c r="Z64" s="410">
        <f t="shared" si="27"/>
        <v>286.1</v>
      </c>
      <c r="AA64" s="411">
        <f t="shared" si="28"/>
        <v>0.39736111111111116</v>
      </c>
      <c r="AB64" s="410" t="e">
        <f t="shared" si="16"/>
        <v>#REF!</v>
      </c>
      <c r="AC64" s="411" t="e">
        <f t="shared" si="29"/>
        <v>#REF!</v>
      </c>
      <c r="AD64" s="412"/>
    </row>
    <row r="65" spans="1:30" s="408" customFormat="1" ht="12">
      <c r="A65" s="407">
        <v>52</v>
      </c>
      <c r="B65" s="409" t="e">
        <f>#REF!</f>
        <v>#REF!</v>
      </c>
      <c r="C65" s="427"/>
      <c r="D65" s="410" t="e">
        <f>'Свод.ведомость'!D63</f>
        <v>#REF!</v>
      </c>
      <c r="E65" s="411" t="e">
        <f t="shared" si="13"/>
        <v>#REF!</v>
      </c>
      <c r="F65" s="424"/>
      <c r="G65" s="411">
        <f t="shared" si="13"/>
        <v>0</v>
      </c>
      <c r="H65" s="410" t="e">
        <f t="shared" si="14"/>
        <v>#REF!</v>
      </c>
      <c r="I65" s="411" t="e">
        <f t="shared" si="17"/>
        <v>#REF!</v>
      </c>
      <c r="J65" s="418"/>
      <c r="K65" s="411">
        <f t="shared" si="18"/>
        <v>0</v>
      </c>
      <c r="L65" s="418"/>
      <c r="M65" s="411">
        <f t="shared" si="19"/>
        <v>0</v>
      </c>
      <c r="N65" s="410" t="e">
        <f>'Свод.ведомость'!E63+'Свод.ведомость'!F63</f>
        <v>#REF!</v>
      </c>
      <c r="O65" s="411" t="e">
        <f t="shared" si="20"/>
        <v>#REF!</v>
      </c>
      <c r="P65" s="424"/>
      <c r="Q65" s="411">
        <f t="shared" si="21"/>
        <v>0</v>
      </c>
      <c r="R65" s="410" t="e">
        <f t="shared" si="15"/>
        <v>#REF!</v>
      </c>
      <c r="S65" s="411" t="e">
        <f t="shared" si="22"/>
        <v>#REF!</v>
      </c>
      <c r="T65" s="418"/>
      <c r="U65" s="411">
        <f t="shared" si="23"/>
        <v>0</v>
      </c>
      <c r="V65" s="418"/>
      <c r="W65" s="411">
        <f t="shared" si="24"/>
        <v>0</v>
      </c>
      <c r="X65" s="410" t="e">
        <f t="shared" si="25"/>
        <v>#REF!</v>
      </c>
      <c r="Y65" s="411" t="e">
        <f t="shared" si="26"/>
        <v>#REF!</v>
      </c>
      <c r="Z65" s="410">
        <f t="shared" si="27"/>
        <v>0</v>
      </c>
      <c r="AA65" s="411">
        <f t="shared" si="28"/>
        <v>0</v>
      </c>
      <c r="AB65" s="410" t="e">
        <f t="shared" si="16"/>
        <v>#REF!</v>
      </c>
      <c r="AC65" s="411" t="e">
        <f t="shared" si="29"/>
        <v>#REF!</v>
      </c>
      <c r="AD65" s="412"/>
    </row>
    <row r="66" spans="1:30" s="408" customFormat="1" ht="12">
      <c r="A66" s="407">
        <v>53</v>
      </c>
      <c r="B66" s="409" t="e">
        <f>#REF!</f>
        <v>#REF!</v>
      </c>
      <c r="C66" s="427"/>
      <c r="D66" s="410" t="e">
        <f>'Свод.ведомость'!D64</f>
        <v>#REF!</v>
      </c>
      <c r="E66" s="411" t="e">
        <f t="shared" si="13"/>
        <v>#REF!</v>
      </c>
      <c r="F66" s="424"/>
      <c r="G66" s="411">
        <f t="shared" si="13"/>
        <v>0</v>
      </c>
      <c r="H66" s="410" t="e">
        <f t="shared" si="14"/>
        <v>#REF!</v>
      </c>
      <c r="I66" s="411" t="e">
        <f t="shared" si="17"/>
        <v>#REF!</v>
      </c>
      <c r="J66" s="418"/>
      <c r="K66" s="411">
        <f t="shared" si="18"/>
        <v>0</v>
      </c>
      <c r="L66" s="418"/>
      <c r="M66" s="411">
        <f t="shared" si="19"/>
        <v>0</v>
      </c>
      <c r="N66" s="410" t="e">
        <f>'Свод.ведомость'!E64+'Свод.ведомость'!F64</f>
        <v>#REF!</v>
      </c>
      <c r="O66" s="411" t="e">
        <f t="shared" si="20"/>
        <v>#REF!</v>
      </c>
      <c r="P66" s="424"/>
      <c r="Q66" s="411">
        <f t="shared" si="21"/>
        <v>0</v>
      </c>
      <c r="R66" s="410" t="e">
        <f t="shared" si="15"/>
        <v>#REF!</v>
      </c>
      <c r="S66" s="411" t="e">
        <f t="shared" si="22"/>
        <v>#REF!</v>
      </c>
      <c r="T66" s="418"/>
      <c r="U66" s="411">
        <f t="shared" si="23"/>
        <v>0</v>
      </c>
      <c r="V66" s="418"/>
      <c r="W66" s="411">
        <f t="shared" si="24"/>
        <v>0</v>
      </c>
      <c r="X66" s="410" t="e">
        <f t="shared" si="25"/>
        <v>#REF!</v>
      </c>
      <c r="Y66" s="411" t="e">
        <f t="shared" si="26"/>
        <v>#REF!</v>
      </c>
      <c r="Z66" s="410">
        <f t="shared" si="27"/>
        <v>0</v>
      </c>
      <c r="AA66" s="411">
        <f t="shared" si="28"/>
        <v>0</v>
      </c>
      <c r="AB66" s="410" t="e">
        <f t="shared" si="16"/>
        <v>#REF!</v>
      </c>
      <c r="AC66" s="411" t="e">
        <f t="shared" si="29"/>
        <v>#REF!</v>
      </c>
      <c r="AD66" s="412"/>
    </row>
    <row r="67" spans="1:30" s="408" customFormat="1" ht="12" hidden="1">
      <c r="A67" s="407">
        <v>54</v>
      </c>
      <c r="B67" s="409" t="e">
        <f>#REF!</f>
        <v>#REF!</v>
      </c>
      <c r="C67" s="427"/>
      <c r="D67" s="410" t="e">
        <f>'Свод.ведомость'!D65</f>
        <v>#REF!</v>
      </c>
      <c r="E67" s="411" t="e">
        <f t="shared" si="13"/>
        <v>#REF!</v>
      </c>
      <c r="F67" s="424"/>
      <c r="G67" s="411">
        <f t="shared" si="13"/>
        <v>0</v>
      </c>
      <c r="H67" s="410" t="e">
        <f t="shared" si="14"/>
        <v>#REF!</v>
      </c>
      <c r="I67" s="411" t="e">
        <f t="shared" si="17"/>
        <v>#REF!</v>
      </c>
      <c r="J67" s="418"/>
      <c r="K67" s="411">
        <f t="shared" si="18"/>
        <v>0</v>
      </c>
      <c r="L67" s="418"/>
      <c r="M67" s="411">
        <f t="shared" si="19"/>
        <v>0</v>
      </c>
      <c r="N67" s="410" t="e">
        <f>'Свод.ведомость'!E65+'Свод.ведомость'!F65</f>
        <v>#REF!</v>
      </c>
      <c r="O67" s="411" t="e">
        <f t="shared" si="20"/>
        <v>#REF!</v>
      </c>
      <c r="P67" s="424"/>
      <c r="Q67" s="411">
        <f t="shared" si="21"/>
        <v>0</v>
      </c>
      <c r="R67" s="410" t="e">
        <f t="shared" si="15"/>
        <v>#REF!</v>
      </c>
      <c r="S67" s="411" t="e">
        <f t="shared" si="22"/>
        <v>#REF!</v>
      </c>
      <c r="T67" s="418"/>
      <c r="U67" s="411">
        <f t="shared" si="23"/>
        <v>0</v>
      </c>
      <c r="V67" s="418"/>
      <c r="W67" s="411">
        <f t="shared" si="24"/>
        <v>0</v>
      </c>
      <c r="X67" s="410" t="e">
        <f t="shared" si="25"/>
        <v>#REF!</v>
      </c>
      <c r="Y67" s="411" t="e">
        <f t="shared" si="26"/>
        <v>#REF!</v>
      </c>
      <c r="Z67" s="410">
        <f t="shared" si="27"/>
        <v>0</v>
      </c>
      <c r="AA67" s="411">
        <f t="shared" si="28"/>
        <v>0</v>
      </c>
      <c r="AB67" s="410" t="e">
        <f t="shared" si="16"/>
        <v>#REF!</v>
      </c>
      <c r="AC67" s="411" t="e">
        <f t="shared" si="29"/>
        <v>#REF!</v>
      </c>
      <c r="AD67" s="412"/>
    </row>
    <row r="68" spans="1:30" s="408" customFormat="1" ht="12" hidden="1">
      <c r="A68" s="407">
        <v>55</v>
      </c>
      <c r="B68" s="409" t="e">
        <f>#REF!</f>
        <v>#REF!</v>
      </c>
      <c r="C68" s="427"/>
      <c r="D68" s="410" t="e">
        <f>'Свод.ведомость'!D66</f>
        <v>#REF!</v>
      </c>
      <c r="E68" s="411" t="e">
        <f t="shared" si="13"/>
        <v>#REF!</v>
      </c>
      <c r="F68" s="424"/>
      <c r="G68" s="411">
        <f t="shared" si="13"/>
        <v>0</v>
      </c>
      <c r="H68" s="410" t="e">
        <f t="shared" si="14"/>
        <v>#REF!</v>
      </c>
      <c r="I68" s="411" t="e">
        <f t="shared" si="17"/>
        <v>#REF!</v>
      </c>
      <c r="J68" s="418"/>
      <c r="K68" s="411">
        <f t="shared" si="18"/>
        <v>0</v>
      </c>
      <c r="L68" s="418"/>
      <c r="M68" s="411">
        <f t="shared" si="19"/>
        <v>0</v>
      </c>
      <c r="N68" s="410" t="e">
        <f>'Свод.ведомость'!E66+'Свод.ведомость'!F66</f>
        <v>#REF!</v>
      </c>
      <c r="O68" s="411" t="e">
        <f t="shared" si="20"/>
        <v>#REF!</v>
      </c>
      <c r="P68" s="424"/>
      <c r="Q68" s="411">
        <f t="shared" si="21"/>
        <v>0</v>
      </c>
      <c r="R68" s="410" t="e">
        <f t="shared" si="15"/>
        <v>#REF!</v>
      </c>
      <c r="S68" s="411" t="e">
        <f t="shared" si="22"/>
        <v>#REF!</v>
      </c>
      <c r="T68" s="418"/>
      <c r="U68" s="411">
        <f t="shared" si="23"/>
        <v>0</v>
      </c>
      <c r="V68" s="418"/>
      <c r="W68" s="411">
        <f t="shared" si="24"/>
        <v>0</v>
      </c>
      <c r="X68" s="410" t="e">
        <f t="shared" si="25"/>
        <v>#REF!</v>
      </c>
      <c r="Y68" s="411" t="e">
        <f t="shared" si="26"/>
        <v>#REF!</v>
      </c>
      <c r="Z68" s="410">
        <f t="shared" si="27"/>
        <v>0</v>
      </c>
      <c r="AA68" s="411">
        <f t="shared" si="28"/>
        <v>0</v>
      </c>
      <c r="AB68" s="410" t="e">
        <f t="shared" si="16"/>
        <v>#REF!</v>
      </c>
      <c r="AC68" s="411" t="e">
        <f t="shared" si="29"/>
        <v>#REF!</v>
      </c>
      <c r="AD68" s="412"/>
    </row>
    <row r="69" spans="1:30" s="408" customFormat="1" ht="12" hidden="1">
      <c r="A69" s="407">
        <v>56</v>
      </c>
      <c r="B69" s="409" t="e">
        <f>#REF!</f>
        <v>#REF!</v>
      </c>
      <c r="C69" s="427"/>
      <c r="D69" s="410" t="e">
        <f>'Свод.ведомость'!D67</f>
        <v>#REF!</v>
      </c>
      <c r="E69" s="411" t="e">
        <f t="shared" si="13"/>
        <v>#REF!</v>
      </c>
      <c r="F69" s="424"/>
      <c r="G69" s="411">
        <f t="shared" si="13"/>
        <v>0</v>
      </c>
      <c r="H69" s="410" t="e">
        <f t="shared" si="14"/>
        <v>#REF!</v>
      </c>
      <c r="I69" s="411" t="e">
        <f t="shared" si="17"/>
        <v>#REF!</v>
      </c>
      <c r="J69" s="418"/>
      <c r="K69" s="411">
        <f t="shared" si="18"/>
        <v>0</v>
      </c>
      <c r="L69" s="418"/>
      <c r="M69" s="411">
        <f t="shared" si="19"/>
        <v>0</v>
      </c>
      <c r="N69" s="410" t="e">
        <f>'Свод.ведомость'!E67+'Свод.ведомость'!F67</f>
        <v>#REF!</v>
      </c>
      <c r="O69" s="411" t="e">
        <f t="shared" si="20"/>
        <v>#REF!</v>
      </c>
      <c r="P69" s="424"/>
      <c r="Q69" s="411">
        <f t="shared" si="21"/>
        <v>0</v>
      </c>
      <c r="R69" s="410" t="e">
        <f t="shared" si="15"/>
        <v>#REF!</v>
      </c>
      <c r="S69" s="411" t="e">
        <f t="shared" si="22"/>
        <v>#REF!</v>
      </c>
      <c r="T69" s="418"/>
      <c r="U69" s="411">
        <f t="shared" si="23"/>
        <v>0</v>
      </c>
      <c r="V69" s="418"/>
      <c r="W69" s="411">
        <f t="shared" si="24"/>
        <v>0</v>
      </c>
      <c r="X69" s="410" t="e">
        <f t="shared" si="25"/>
        <v>#REF!</v>
      </c>
      <c r="Y69" s="411" t="e">
        <f t="shared" si="26"/>
        <v>#REF!</v>
      </c>
      <c r="Z69" s="410">
        <f t="shared" si="27"/>
        <v>0</v>
      </c>
      <c r="AA69" s="411">
        <f t="shared" si="28"/>
        <v>0</v>
      </c>
      <c r="AB69" s="410" t="e">
        <f t="shared" si="16"/>
        <v>#REF!</v>
      </c>
      <c r="AC69" s="411" t="e">
        <f t="shared" si="29"/>
        <v>#REF!</v>
      </c>
      <c r="AD69" s="412"/>
    </row>
    <row r="70" spans="1:30" s="408" customFormat="1" ht="12" hidden="1">
      <c r="A70" s="407">
        <v>57</v>
      </c>
      <c r="B70" s="409" t="e">
        <f>#REF!</f>
        <v>#REF!</v>
      </c>
      <c r="C70" s="427"/>
      <c r="D70" s="410" t="e">
        <f>'Свод.ведомость'!D68</f>
        <v>#REF!</v>
      </c>
      <c r="E70" s="411" t="e">
        <f t="shared" si="13"/>
        <v>#REF!</v>
      </c>
      <c r="F70" s="424"/>
      <c r="G70" s="411">
        <f t="shared" si="13"/>
        <v>0</v>
      </c>
      <c r="H70" s="410" t="e">
        <f t="shared" si="14"/>
        <v>#REF!</v>
      </c>
      <c r="I70" s="411" t="e">
        <f t="shared" si="17"/>
        <v>#REF!</v>
      </c>
      <c r="J70" s="418"/>
      <c r="K70" s="411">
        <f t="shared" si="18"/>
        <v>0</v>
      </c>
      <c r="L70" s="418"/>
      <c r="M70" s="411">
        <f t="shared" si="19"/>
        <v>0</v>
      </c>
      <c r="N70" s="410" t="e">
        <f>'Свод.ведомость'!E68+'Свод.ведомость'!F68</f>
        <v>#REF!</v>
      </c>
      <c r="O70" s="411" t="e">
        <f t="shared" si="20"/>
        <v>#REF!</v>
      </c>
      <c r="P70" s="424"/>
      <c r="Q70" s="411">
        <f t="shared" si="21"/>
        <v>0</v>
      </c>
      <c r="R70" s="410" t="e">
        <f t="shared" si="15"/>
        <v>#REF!</v>
      </c>
      <c r="S70" s="411" t="e">
        <f t="shared" si="22"/>
        <v>#REF!</v>
      </c>
      <c r="T70" s="418"/>
      <c r="U70" s="411">
        <f t="shared" si="23"/>
        <v>0</v>
      </c>
      <c r="V70" s="418"/>
      <c r="W70" s="411">
        <f t="shared" si="24"/>
        <v>0</v>
      </c>
      <c r="X70" s="410" t="e">
        <f t="shared" si="25"/>
        <v>#REF!</v>
      </c>
      <c r="Y70" s="411" t="e">
        <f t="shared" si="26"/>
        <v>#REF!</v>
      </c>
      <c r="Z70" s="410">
        <f t="shared" si="27"/>
        <v>0</v>
      </c>
      <c r="AA70" s="411">
        <f t="shared" si="28"/>
        <v>0</v>
      </c>
      <c r="AB70" s="410" t="e">
        <f t="shared" si="16"/>
        <v>#REF!</v>
      </c>
      <c r="AC70" s="411" t="e">
        <f t="shared" si="29"/>
        <v>#REF!</v>
      </c>
      <c r="AD70" s="412"/>
    </row>
    <row r="71" spans="1:30" s="408" customFormat="1" ht="12">
      <c r="A71" s="415"/>
      <c r="B71" s="416" t="s">
        <v>445</v>
      </c>
      <c r="C71" s="416"/>
      <c r="D71" s="426" t="e">
        <f>SUM(D14:D70)</f>
        <v>#REF!</v>
      </c>
      <c r="E71" s="426" t="e">
        <f aca="true" t="shared" si="30" ref="E71:AC71">SUM(E14:E70)</f>
        <v>#REF!</v>
      </c>
      <c r="F71" s="426">
        <f t="shared" si="30"/>
        <v>5207.500000000001</v>
      </c>
      <c r="G71" s="426">
        <f t="shared" si="30"/>
        <v>7.2326388888888875</v>
      </c>
      <c r="H71" s="426" t="e">
        <f t="shared" si="30"/>
        <v>#REF!</v>
      </c>
      <c r="I71" s="426" t="e">
        <f t="shared" si="30"/>
        <v>#REF!</v>
      </c>
      <c r="J71" s="426">
        <f t="shared" si="30"/>
        <v>0</v>
      </c>
      <c r="K71" s="426">
        <f t="shared" si="30"/>
        <v>0</v>
      </c>
      <c r="L71" s="426">
        <f t="shared" si="30"/>
        <v>0</v>
      </c>
      <c r="M71" s="426">
        <f t="shared" si="30"/>
        <v>0</v>
      </c>
      <c r="N71" s="426" t="e">
        <f t="shared" si="30"/>
        <v>#REF!</v>
      </c>
      <c r="O71" s="426" t="e">
        <f t="shared" si="30"/>
        <v>#REF!</v>
      </c>
      <c r="P71" s="426">
        <f t="shared" si="30"/>
        <v>5662.500000000002</v>
      </c>
      <c r="Q71" s="426">
        <f t="shared" si="30"/>
        <v>7.864583333333334</v>
      </c>
      <c r="R71" s="426" t="e">
        <f t="shared" si="30"/>
        <v>#REF!</v>
      </c>
      <c r="S71" s="426" t="e">
        <f t="shared" si="30"/>
        <v>#REF!</v>
      </c>
      <c r="T71" s="426">
        <f t="shared" si="30"/>
        <v>0</v>
      </c>
      <c r="U71" s="426">
        <f t="shared" si="30"/>
        <v>0</v>
      </c>
      <c r="V71" s="426">
        <f t="shared" si="30"/>
        <v>0</v>
      </c>
      <c r="W71" s="426">
        <f t="shared" si="30"/>
        <v>0</v>
      </c>
      <c r="X71" s="426" t="e">
        <f t="shared" si="30"/>
        <v>#REF!</v>
      </c>
      <c r="Y71" s="426" t="e">
        <f t="shared" si="30"/>
        <v>#REF!</v>
      </c>
      <c r="Z71" s="426">
        <f t="shared" si="30"/>
        <v>10870.000000000002</v>
      </c>
      <c r="AA71" s="426">
        <f t="shared" si="30"/>
        <v>15.097222222222225</v>
      </c>
      <c r="AB71" s="426" t="e">
        <f t="shared" si="30"/>
        <v>#REF!</v>
      </c>
      <c r="AC71" s="426" t="e">
        <f t="shared" si="30"/>
        <v>#REF!</v>
      </c>
      <c r="AD71" s="417"/>
    </row>
    <row r="72" spans="1:13" s="152" customFormat="1" ht="13.5" customHeight="1">
      <c r="A72" s="57"/>
      <c r="B72" s="57"/>
      <c r="C72" s="57"/>
      <c r="D72" s="57"/>
      <c r="E72" s="57"/>
      <c r="F72" s="57"/>
      <c r="G72" s="378"/>
      <c r="J72" s="57"/>
      <c r="K72" s="57"/>
      <c r="L72" s="57"/>
      <c r="M72" s="57"/>
    </row>
    <row r="73" spans="1:13" s="152" customFormat="1" ht="13.5" customHeight="1">
      <c r="A73" s="57"/>
      <c r="B73" s="57"/>
      <c r="C73" s="57"/>
      <c r="D73" s="57"/>
      <c r="E73" s="57"/>
      <c r="F73" s="57"/>
      <c r="G73" s="378"/>
      <c r="J73" s="57"/>
      <c r="K73" s="57"/>
      <c r="L73" s="57"/>
      <c r="M73" s="57"/>
    </row>
    <row r="74" spans="2:13" s="385" customFormat="1" ht="13.5" customHeight="1">
      <c r="B74" s="421" t="s">
        <v>461</v>
      </c>
      <c r="D74" s="386"/>
      <c r="E74" s="386"/>
      <c r="F74" s="386" t="s">
        <v>79</v>
      </c>
      <c r="G74" s="384"/>
      <c r="J74" s="386"/>
      <c r="K74" s="386"/>
      <c r="L74" s="386"/>
      <c r="M74" s="421"/>
    </row>
    <row r="75" spans="4:13" s="385" customFormat="1" ht="13.5" customHeight="1">
      <c r="D75" s="57"/>
      <c r="E75" s="57"/>
      <c r="F75" s="57"/>
      <c r="G75" s="384"/>
      <c r="J75" s="57"/>
      <c r="K75" s="57"/>
      <c r="L75" s="57"/>
      <c r="M75" s="422"/>
    </row>
    <row r="76" spans="4:13" s="385" customFormat="1" ht="13.5" customHeight="1">
      <c r="D76" s="386"/>
      <c r="E76" s="386"/>
      <c r="F76" s="386"/>
      <c r="G76" s="384"/>
      <c r="J76" s="386"/>
      <c r="K76" s="386"/>
      <c r="L76" s="386"/>
      <c r="M76" s="421"/>
    </row>
  </sheetData>
  <sheetProtection/>
  <mergeCells count="39">
    <mergeCell ref="A7:AD7"/>
    <mergeCell ref="N9:W9"/>
    <mergeCell ref="N11:O11"/>
    <mergeCell ref="P11:Q11"/>
    <mergeCell ref="R11:S11"/>
    <mergeCell ref="T11:U11"/>
    <mergeCell ref="X11:Y11"/>
    <mergeCell ref="Z11:AA11"/>
    <mergeCell ref="AB11:AC11"/>
    <mergeCell ref="A8:AD8"/>
    <mergeCell ref="Z1:AD1"/>
    <mergeCell ref="Z2:AD2"/>
    <mergeCell ref="Z3:AD3"/>
    <mergeCell ref="Z4:AD4"/>
    <mergeCell ref="A6:AD6"/>
    <mergeCell ref="H11:I11"/>
    <mergeCell ref="J11:K11"/>
    <mergeCell ref="L11:M11"/>
    <mergeCell ref="X10:Y10"/>
    <mergeCell ref="Z10:AC10"/>
    <mergeCell ref="A1:C1"/>
    <mergeCell ref="A2:C2"/>
    <mergeCell ref="A3:C3"/>
    <mergeCell ref="A4:C4"/>
    <mergeCell ref="A9:A12"/>
    <mergeCell ref="V11:W11"/>
    <mergeCell ref="T10:W10"/>
    <mergeCell ref="N10:O10"/>
    <mergeCell ref="P10:S10"/>
    <mergeCell ref="D9:M9"/>
    <mergeCell ref="B9:B12"/>
    <mergeCell ref="D11:E11"/>
    <mergeCell ref="F11:G11"/>
    <mergeCell ref="X9:AC9"/>
    <mergeCell ref="AD9:AD12"/>
    <mergeCell ref="J10:M10"/>
    <mergeCell ref="D10:E10"/>
    <mergeCell ref="F10:I10"/>
    <mergeCell ref="C9:C12"/>
  </mergeCells>
  <conditionalFormatting sqref="AB14:AC70">
    <cfRule type="cellIs" priority="3" dxfId="8" operator="notEqual" stopIfTrue="1">
      <formula>0</formula>
    </cfRule>
  </conditionalFormatting>
  <conditionalFormatting sqref="R14:S70">
    <cfRule type="cellIs" priority="2" dxfId="8" operator="notEqual" stopIfTrue="1">
      <formula>0</formula>
    </cfRule>
  </conditionalFormatting>
  <conditionalFormatting sqref="H14:I70">
    <cfRule type="cellIs" priority="1" dxfId="8" operator="notEqual" stopIfTrue="1">
      <formula>0</formula>
    </cfRule>
  </conditionalFormatting>
  <printOptions horizontalCentered="1"/>
  <pageMargins left="0.31496062992125984" right="0.31496062992125984" top="0.7874015748031497" bottom="0.5118110236220472" header="0.31496062992125984" footer="0.31496062992125984"/>
  <pageSetup horizontalDpi="600" verticalDpi="600" orientation="landscape" paperSize="9" scale="75" r:id="rId1"/>
  <headerFooter>
    <oddFooter>&amp;C&amp;9Страница  &amp;P из &amp;N</oddFooter>
  </headerFooter>
  <colBreaks count="1" manualBreakCount="1">
    <brk id="30" max="65535" man="1"/>
  </colBreaks>
  <ignoredErrors>
    <ignoredError sqref="T15:W17 T72:W72 AD71:AE71 T14:W14 AC14:AE14 AC15:AE63 AA15:AB70 Y14 AA14:AB14 X15:Y70 Z15:Z70 T19:W33 U18:W18 T55:W70 T54:W54 T35:W53 T34:W34 X72:AE72 AC65:AE70 AD64:AE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USER-2023</cp:lastModifiedBy>
  <cp:lastPrinted>2023-02-11T10:58:42Z</cp:lastPrinted>
  <dcterms:created xsi:type="dcterms:W3CDTF">1998-01-04T07:18:42Z</dcterms:created>
  <dcterms:modified xsi:type="dcterms:W3CDTF">2023-05-12T05:08:16Z</dcterms:modified>
  <cp:category/>
  <cp:version/>
  <cp:contentType/>
  <cp:contentStatus/>
</cp:coreProperties>
</file>